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charts/chart14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5.xml" ContentType="application/vnd.openxmlformats-officedocument.drawingml.chart+xml"/>
  <Override PartName="/xl/drawings/drawing23.xml" ContentType="application/vnd.openxmlformats-officedocument.drawingml.chartshapes+xml"/>
  <Override PartName="/xl/charts/chart16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drawings/drawing26.xml" ContentType="application/vnd.openxmlformats-officedocument.drawingml.chartshapes+xml"/>
  <Override PartName="/xl/charts/chart18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9.xml" ContentType="application/vnd.openxmlformats-officedocument.drawingml.chart+xml"/>
  <Override PartName="/xl/drawings/drawing29.xml" ContentType="application/vnd.openxmlformats-officedocument.drawingml.chartshapes+xml"/>
  <Override PartName="/xl/charts/chart20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1.xml" ContentType="application/vnd.openxmlformats-officedocument.drawingml.chart+xml"/>
  <Override PartName="/xl/drawings/drawing32.xml" ContentType="application/vnd.openxmlformats-officedocument.drawingml.chartshapes+xml"/>
  <Override PartName="/xl/charts/chart22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23.xml" ContentType="application/vnd.openxmlformats-officedocument.drawingml.chart+xml"/>
  <Override PartName="/xl/drawings/drawing35.xml" ContentType="application/vnd.openxmlformats-officedocument.drawingml.chartshapes+xml"/>
  <Override PartName="/xl/charts/chart24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5.xml" ContentType="application/vnd.openxmlformats-officedocument.drawingml.chart+xml"/>
  <Override PartName="/xl/drawings/drawing38.xml" ContentType="application/vnd.openxmlformats-officedocument.drawingml.chartshapes+xml"/>
  <Override PartName="/xl/charts/chart26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7.xml" ContentType="application/vnd.openxmlformats-officedocument.drawingml.chart+xml"/>
  <Override PartName="/xl/drawings/drawing41.xml" ContentType="application/vnd.openxmlformats-officedocument.drawingml.chartshapes+xml"/>
  <Override PartName="/xl/charts/chart28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9.xml" ContentType="application/vnd.openxmlformats-officedocument.drawingml.chart+xml"/>
  <Override PartName="/xl/drawings/drawing44.xml" ContentType="application/vnd.openxmlformats-officedocument.drawingml.chartshapes+xml"/>
  <Override PartName="/xl/charts/chart30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31.xml" ContentType="application/vnd.openxmlformats-officedocument.drawingml.chart+xml"/>
  <Override PartName="/xl/drawings/drawing47.xml" ContentType="application/vnd.openxmlformats-officedocument.drawingml.chartshapes+xml"/>
  <Override PartName="/xl/charts/chart32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33.xml" ContentType="application/vnd.openxmlformats-officedocument.drawingml.chart+xml"/>
  <Override PartName="/xl/drawings/drawing50.xml" ContentType="application/vnd.openxmlformats-officedocument.drawingml.chartshapes+xml"/>
  <Override PartName="/xl/charts/chart34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35.xml" ContentType="application/vnd.openxmlformats-officedocument.drawingml.chart+xml"/>
  <Override PartName="/xl/drawings/drawing53.xml" ContentType="application/vnd.openxmlformats-officedocument.drawingml.chartshapes+xml"/>
  <Override PartName="/xl/charts/chart36.xml" ContentType="application/vnd.openxmlformats-officedocument.drawingml.chart+xml"/>
  <Override PartName="/xl/drawings/drawing5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.101\data\政策企画課\企画班　企画担当\★統計\●異動人口調査【毎月県へ】\◎壱岐市HP掲載データ\"/>
    </mc:Choice>
  </mc:AlternateContent>
  <bookViews>
    <workbookView xWindow="0" yWindow="0" windowWidth="28800" windowHeight="12210" tabRatio="826" activeTab="1"/>
  </bookViews>
  <sheets>
    <sheet name="転入・転出超過" sheetId="24" r:id="rId1"/>
    <sheet name="R５年度" sheetId="23" r:id="rId2"/>
    <sheet name="R４年度 " sheetId="22" r:id="rId3"/>
    <sheet name="R３年度 " sheetId="21" r:id="rId4"/>
    <sheet name="R２年度 " sheetId="20" r:id="rId5"/>
    <sheet name="H３１年度" sheetId="19" r:id="rId6"/>
    <sheet name="H３０年度" sheetId="18" r:id="rId7"/>
    <sheet name="H２９年度" sheetId="17" r:id="rId8"/>
    <sheet name="H２８年度" sheetId="16" r:id="rId9"/>
    <sheet name="H２７年度" sheetId="15" r:id="rId10"/>
    <sheet name="H２６年度" sheetId="14" r:id="rId11"/>
    <sheet name="H２５年度" sheetId="13" r:id="rId12"/>
    <sheet name="H２４年度" sheetId="12" r:id="rId13"/>
    <sheet name="H２３年度" sheetId="11" r:id="rId14"/>
    <sheet name="H２２年度" sheetId="10" r:id="rId15"/>
    <sheet name="H２１年度" sheetId="9" r:id="rId16"/>
    <sheet name="H２０年度" sheetId="8" r:id="rId17"/>
    <sheet name="H1９年度" sheetId="7" r:id="rId18"/>
    <sheet name="H1８年度" sheetId="6" r:id="rId19"/>
  </sheets>
  <definedNames>
    <definedName name="_xlnm.Print_Area" localSheetId="18">H1８年度!$A$1:$L$105,H1８年度!$A$107:$L$169</definedName>
    <definedName name="_xlnm.Print_Area" localSheetId="17">H1９年度!$A$1:$L$105,H1９年度!$A$107:$L$170</definedName>
    <definedName name="_xlnm.Print_Area" localSheetId="16">H２０年度!$A$1:$L$105,H２０年度!$A$107:$L$170</definedName>
    <definedName name="_xlnm.Print_Area" localSheetId="15">H２１年度!$A$1:$L$105,H２１年度!$A$107:$L$169</definedName>
    <definedName name="_xlnm.Print_Area" localSheetId="14">H２２年度!$A$1:$L$105,H２２年度!$A$107:$L$169</definedName>
    <definedName name="_xlnm.Print_Area" localSheetId="13">H２３年度!$A$1:$L$105,H２３年度!$A$107:$L$169</definedName>
    <definedName name="_xlnm.Print_Area" localSheetId="12">H２４年度!$A$1:$L$105,H２４年度!$A$107:$L$170</definedName>
    <definedName name="_xlnm.Print_Area" localSheetId="11">H２５年度!$A$1:$L$105,H２５年度!$A$107:$L$169</definedName>
    <definedName name="_xlnm.Print_Area" localSheetId="10">H２６年度!$A$1:$L$105,H２６年度!$A$107:$L$169</definedName>
    <definedName name="_xlnm.Print_Area" localSheetId="9">H２７年度!$A$1:$L$97,H２７年度!$A$107:$L$169</definedName>
    <definedName name="_xlnm.Print_Area" localSheetId="8">H２８年度!$A$1:$L$97,H２８年度!$A$107:$L$169</definedName>
    <definedName name="_xlnm.Print_Area" localSheetId="7">H２９年度!$A$1:$L$97,H２９年度!$A$107:$L$169</definedName>
    <definedName name="_xlnm.Print_Area" localSheetId="6">H３０年度!$A$1:$L$97,H３０年度!$A$107:$L$169</definedName>
    <definedName name="_xlnm.Print_Area" localSheetId="5">H３１年度!$A$1:$L$97,H３１年度!$A$107:$L$169</definedName>
    <definedName name="_xlnm.Print_Area" localSheetId="4">'R２年度 '!$A$1:$L$97,'R２年度 '!$A$107:$L$169</definedName>
    <definedName name="_xlnm.Print_Area" localSheetId="3">'R３年度 '!$A$1:$L$97,'R３年度 '!$A$107:$L$169</definedName>
    <definedName name="_xlnm.Print_Area" localSheetId="2">'R４年度 '!$A$1:$L$97,'R４年度 '!$A$107:$L$169</definedName>
    <definedName name="_xlnm.Print_Area" localSheetId="1">'R５年度'!$A$1:$L$97,'R５年度'!$A$107:$L$169</definedName>
  </definedNames>
  <calcPr calcId="162913"/>
</workbook>
</file>

<file path=xl/calcChain.xml><?xml version="1.0" encoding="utf-8"?>
<calcChain xmlns="http://schemas.openxmlformats.org/spreadsheetml/2006/main">
  <c r="I3" i="24" l="1"/>
  <c r="H3" i="24"/>
  <c r="I4" i="24"/>
  <c r="H4" i="24"/>
  <c r="I5" i="24"/>
  <c r="H5" i="24"/>
  <c r="H6" i="24"/>
  <c r="I6" i="24"/>
  <c r="I7" i="24"/>
  <c r="H7" i="24"/>
  <c r="I8" i="24"/>
  <c r="H8" i="24"/>
  <c r="I9" i="24"/>
  <c r="H9" i="24"/>
  <c r="I10" i="24"/>
  <c r="H10" i="24"/>
  <c r="I11" i="24"/>
  <c r="H11" i="24"/>
  <c r="I12" i="24"/>
  <c r="H12" i="24"/>
  <c r="I13" i="24"/>
  <c r="H13" i="24"/>
  <c r="I14" i="24"/>
  <c r="H14" i="24"/>
  <c r="I15" i="24"/>
  <c r="H15" i="24"/>
  <c r="I16" i="24"/>
  <c r="H16" i="24"/>
  <c r="I17" i="24"/>
  <c r="H17" i="24"/>
  <c r="I18" i="24"/>
  <c r="H18" i="24"/>
  <c r="AB17" i="6"/>
  <c r="AB16" i="6"/>
  <c r="AB17" i="7"/>
  <c r="AB16" i="7"/>
  <c r="AB17" i="8"/>
  <c r="AB16" i="8"/>
  <c r="AB17" i="9"/>
  <c r="AB16" i="9"/>
  <c r="AB16" i="10"/>
  <c r="AB17" i="10"/>
  <c r="AB17" i="11"/>
  <c r="AB16" i="11"/>
  <c r="AB17" i="12"/>
  <c r="AB16" i="12"/>
  <c r="AB16" i="13"/>
  <c r="AB17" i="13"/>
  <c r="AB17" i="14"/>
  <c r="AB16" i="14"/>
  <c r="AB17" i="15"/>
  <c r="AB16" i="15"/>
  <c r="AB17" i="16"/>
  <c r="AB16" i="16"/>
  <c r="AB17" i="17"/>
  <c r="AB16" i="17"/>
  <c r="AB17" i="18"/>
  <c r="AB16" i="18"/>
  <c r="AB17" i="19"/>
  <c r="AB16" i="19"/>
  <c r="AB17" i="22"/>
  <c r="AB16" i="22"/>
  <c r="D3" i="24"/>
  <c r="C3" i="24"/>
  <c r="D4" i="24"/>
  <c r="C4" i="24"/>
  <c r="D5" i="24"/>
  <c r="C5" i="24"/>
  <c r="D8" i="24"/>
  <c r="C8" i="24"/>
  <c r="D9" i="24"/>
  <c r="C9" i="24"/>
  <c r="D10" i="24"/>
  <c r="C10" i="24"/>
  <c r="D11" i="24"/>
  <c r="C11" i="24"/>
  <c r="D12" i="24"/>
  <c r="C12" i="24"/>
  <c r="D13" i="24"/>
  <c r="C13" i="24"/>
  <c r="D14" i="24"/>
  <c r="C14" i="24"/>
  <c r="D15" i="24"/>
  <c r="C15" i="24"/>
  <c r="D16" i="24"/>
  <c r="C16" i="24"/>
  <c r="D17" i="24"/>
  <c r="C17" i="24"/>
  <c r="D18" i="24"/>
  <c r="C18" i="24"/>
  <c r="D19" i="24"/>
  <c r="C19" i="24"/>
  <c r="U22" i="23"/>
  <c r="U21" i="23"/>
  <c r="S22" i="23"/>
  <c r="T22" i="23"/>
  <c r="R22" i="23"/>
  <c r="S21" i="23"/>
  <c r="T21" i="23"/>
  <c r="R21" i="23"/>
  <c r="U22" i="22"/>
  <c r="U21" i="22"/>
  <c r="S22" i="22"/>
  <c r="T22" i="22"/>
  <c r="R22" i="22"/>
  <c r="S21" i="22"/>
  <c r="T21" i="22"/>
  <c r="R21" i="22"/>
  <c r="U22" i="21"/>
  <c r="U21" i="21"/>
  <c r="S22" i="21"/>
  <c r="T22" i="21"/>
  <c r="R22" i="21"/>
  <c r="S21" i="21"/>
  <c r="T21" i="21"/>
  <c r="R21" i="21"/>
  <c r="U22" i="20"/>
  <c r="U21" i="20"/>
  <c r="S22" i="20"/>
  <c r="T22" i="20"/>
  <c r="R22" i="20"/>
  <c r="S21" i="20"/>
  <c r="T21" i="20"/>
  <c r="R21" i="20"/>
  <c r="S22" i="19"/>
  <c r="T22" i="19"/>
  <c r="R22" i="19"/>
  <c r="U22" i="19" s="1"/>
  <c r="S21" i="19"/>
  <c r="T21" i="19"/>
  <c r="R21" i="19"/>
  <c r="U22" i="18"/>
  <c r="U21" i="18"/>
  <c r="S22" i="18"/>
  <c r="T22" i="18"/>
  <c r="R22" i="18"/>
  <c r="S21" i="18"/>
  <c r="T21" i="18"/>
  <c r="R21" i="18"/>
  <c r="U22" i="17"/>
  <c r="U21" i="17"/>
  <c r="S22" i="17"/>
  <c r="T22" i="17"/>
  <c r="R22" i="17"/>
  <c r="S21" i="17"/>
  <c r="T21" i="17"/>
  <c r="R21" i="17"/>
  <c r="U22" i="16"/>
  <c r="U21" i="16"/>
  <c r="U21" i="15"/>
  <c r="S22" i="16"/>
  <c r="T22" i="16"/>
  <c r="R22" i="16"/>
  <c r="S21" i="16"/>
  <c r="T21" i="16"/>
  <c r="R21" i="16"/>
  <c r="U22" i="15"/>
  <c r="S22" i="15"/>
  <c r="T22" i="15"/>
  <c r="R22" i="15"/>
  <c r="S21" i="15"/>
  <c r="T21" i="15"/>
  <c r="R21" i="15"/>
  <c r="U22" i="14"/>
  <c r="U21" i="14"/>
  <c r="S22" i="14"/>
  <c r="T22" i="14"/>
  <c r="R22" i="14"/>
  <c r="S21" i="14"/>
  <c r="T21" i="14"/>
  <c r="R21" i="14"/>
  <c r="U21" i="12"/>
  <c r="U21" i="13"/>
  <c r="S22" i="13"/>
  <c r="T22" i="13"/>
  <c r="R22" i="13"/>
  <c r="S21" i="13"/>
  <c r="T21" i="13"/>
  <c r="R21" i="13"/>
  <c r="R21" i="12"/>
  <c r="U22" i="13"/>
  <c r="U22" i="12"/>
  <c r="S22" i="12"/>
  <c r="T22" i="12"/>
  <c r="R22" i="12"/>
  <c r="S21" i="12"/>
  <c r="T21" i="12"/>
  <c r="U21" i="19" l="1"/>
  <c r="S22" i="10"/>
  <c r="T22" i="10"/>
  <c r="R22" i="10"/>
  <c r="S21" i="10"/>
  <c r="T21" i="10"/>
  <c r="R21" i="10"/>
  <c r="U22" i="9"/>
  <c r="U21" i="9"/>
  <c r="S22" i="9"/>
  <c r="T22" i="9"/>
  <c r="R22" i="9"/>
  <c r="S21" i="9"/>
  <c r="T21" i="9"/>
  <c r="R21" i="9"/>
  <c r="R22" i="8"/>
  <c r="R21" i="8"/>
  <c r="P22" i="8"/>
  <c r="Q22" i="8"/>
  <c r="O22" i="8"/>
  <c r="P21" i="8"/>
  <c r="Q21" i="8"/>
  <c r="O21" i="8"/>
  <c r="R21" i="7"/>
  <c r="R20" i="7"/>
  <c r="P21" i="7"/>
  <c r="Q21" i="7"/>
  <c r="O21" i="7"/>
  <c r="Q20" i="7"/>
  <c r="P20" i="7"/>
  <c r="O20" i="7"/>
  <c r="J4" i="24"/>
  <c r="J5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3" i="24"/>
  <c r="E4" i="24"/>
  <c r="E5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3" i="24"/>
  <c r="E33" i="23" l="1"/>
  <c r="D33" i="23"/>
  <c r="C33" i="23"/>
  <c r="B33" i="23"/>
  <c r="E32" i="23"/>
  <c r="E31" i="23"/>
  <c r="E30" i="23"/>
  <c r="E29" i="23"/>
  <c r="J25" i="23" l="1"/>
  <c r="I25" i="23"/>
  <c r="H25" i="23"/>
  <c r="G25" i="23"/>
  <c r="F25" i="23"/>
  <c r="D25" i="23"/>
  <c r="C25" i="23"/>
  <c r="B25" i="23"/>
  <c r="E24" i="23"/>
  <c r="E23" i="23"/>
  <c r="E22" i="23"/>
  <c r="E21" i="23"/>
  <c r="Q6" i="23" s="1"/>
  <c r="E25" i="23" l="1"/>
  <c r="L23" i="23" s="1"/>
  <c r="B9" i="23"/>
  <c r="J105" i="23" l="1"/>
  <c r="I105" i="23"/>
  <c r="AA17" i="23" s="1"/>
  <c r="H105" i="23"/>
  <c r="AA16" i="23" s="1"/>
  <c r="G105" i="23"/>
  <c r="F105" i="23"/>
  <c r="D105" i="23"/>
  <c r="C105" i="23"/>
  <c r="B105" i="23"/>
  <c r="E104" i="23"/>
  <c r="AA9" i="23" s="1"/>
  <c r="E103" i="23"/>
  <c r="E102" i="23"/>
  <c r="E101" i="23"/>
  <c r="E105" i="23" s="1"/>
  <c r="J97" i="23"/>
  <c r="I97" i="23"/>
  <c r="Z17" i="23" s="1"/>
  <c r="H97" i="23"/>
  <c r="Z16" i="23" s="1"/>
  <c r="G97" i="23"/>
  <c r="F97" i="23"/>
  <c r="D97" i="23"/>
  <c r="C97" i="23"/>
  <c r="B97" i="23"/>
  <c r="E96" i="23"/>
  <c r="Z9" i="23" s="1"/>
  <c r="E95" i="23"/>
  <c r="Z8" i="23" s="1"/>
  <c r="E94" i="23"/>
  <c r="Z7" i="23" s="1"/>
  <c r="E93" i="23"/>
  <c r="Z6" i="23" s="1"/>
  <c r="J89" i="23"/>
  <c r="I89" i="23"/>
  <c r="Y17" i="23" s="1"/>
  <c r="H89" i="23"/>
  <c r="Y16" i="23" s="1"/>
  <c r="G89" i="23"/>
  <c r="F89" i="23"/>
  <c r="D89" i="23"/>
  <c r="C89" i="23"/>
  <c r="B89" i="23"/>
  <c r="E88" i="23"/>
  <c r="Y9" i="23" s="1"/>
  <c r="E87" i="23"/>
  <c r="Y8" i="23" s="1"/>
  <c r="E86" i="23"/>
  <c r="E85" i="23"/>
  <c r="Y6" i="23" s="1"/>
  <c r="J81" i="23"/>
  <c r="I81" i="23"/>
  <c r="X17" i="23" s="1"/>
  <c r="H81" i="23"/>
  <c r="X16" i="23" s="1"/>
  <c r="G81" i="23"/>
  <c r="F81" i="23"/>
  <c r="D81" i="23"/>
  <c r="C81" i="23"/>
  <c r="B81" i="23"/>
  <c r="E80" i="23"/>
  <c r="E79" i="23"/>
  <c r="X8" i="23" s="1"/>
  <c r="E78" i="23"/>
  <c r="X7" i="23" s="1"/>
  <c r="E77" i="23"/>
  <c r="X6" i="23" s="1"/>
  <c r="J73" i="23"/>
  <c r="I73" i="23"/>
  <c r="H73" i="23"/>
  <c r="W16" i="23" s="1"/>
  <c r="G73" i="23"/>
  <c r="F73" i="23"/>
  <c r="D73" i="23"/>
  <c r="C73" i="23"/>
  <c r="B73" i="23"/>
  <c r="E72" i="23"/>
  <c r="W9" i="23" s="1"/>
  <c r="E71" i="23"/>
  <c r="W8" i="23" s="1"/>
  <c r="E70" i="23"/>
  <c r="W7" i="23" s="1"/>
  <c r="E69" i="23"/>
  <c r="J65" i="23"/>
  <c r="I65" i="23"/>
  <c r="V17" i="23" s="1"/>
  <c r="H65" i="23"/>
  <c r="V16" i="23" s="1"/>
  <c r="G65" i="23"/>
  <c r="F65" i="23"/>
  <c r="D65" i="23"/>
  <c r="C65" i="23"/>
  <c r="B65" i="23"/>
  <c r="E64" i="23"/>
  <c r="V9" i="23" s="1"/>
  <c r="E63" i="23"/>
  <c r="V8" i="23" s="1"/>
  <c r="E62" i="23"/>
  <c r="V7" i="23" s="1"/>
  <c r="E61" i="23"/>
  <c r="V6" i="23" s="1"/>
  <c r="J57" i="23"/>
  <c r="I57" i="23"/>
  <c r="U17" i="23" s="1"/>
  <c r="H57" i="23"/>
  <c r="U16" i="23" s="1"/>
  <c r="G57" i="23"/>
  <c r="F57" i="23"/>
  <c r="D57" i="23"/>
  <c r="C57" i="23"/>
  <c r="B57" i="23"/>
  <c r="E56" i="23"/>
  <c r="U9" i="23" s="1"/>
  <c r="E55" i="23"/>
  <c r="U8" i="23" s="1"/>
  <c r="E54" i="23"/>
  <c r="U7" i="23" s="1"/>
  <c r="E53" i="23"/>
  <c r="U6" i="23" s="1"/>
  <c r="J49" i="23"/>
  <c r="I49" i="23"/>
  <c r="T17" i="23" s="1"/>
  <c r="H49" i="23"/>
  <c r="T16" i="23" s="1"/>
  <c r="G49" i="23"/>
  <c r="F49" i="23"/>
  <c r="D49" i="23"/>
  <c r="C49" i="23"/>
  <c r="B49" i="23"/>
  <c r="E48" i="23"/>
  <c r="T9" i="23" s="1"/>
  <c r="E47" i="23"/>
  <c r="T8" i="23" s="1"/>
  <c r="E46" i="23"/>
  <c r="T7" i="23" s="1"/>
  <c r="E45" i="23"/>
  <c r="T6" i="23" s="1"/>
  <c r="J41" i="23"/>
  <c r="I41" i="23"/>
  <c r="S17" i="23" s="1"/>
  <c r="H41" i="23"/>
  <c r="S16" i="23" s="1"/>
  <c r="G41" i="23"/>
  <c r="F41" i="23"/>
  <c r="D41" i="23"/>
  <c r="C41" i="23"/>
  <c r="B41" i="23"/>
  <c r="E40" i="23"/>
  <c r="S9" i="23" s="1"/>
  <c r="E39" i="23"/>
  <c r="S8" i="23" s="1"/>
  <c r="E38" i="23"/>
  <c r="E37" i="23"/>
  <c r="L34" i="23"/>
  <c r="J33" i="23"/>
  <c r="I33" i="23"/>
  <c r="R17" i="23" s="1"/>
  <c r="H33" i="23"/>
  <c r="R16" i="23" s="1"/>
  <c r="G33" i="23"/>
  <c r="F33" i="23"/>
  <c r="R9" i="23"/>
  <c r="Q17" i="23"/>
  <c r="Q16" i="23"/>
  <c r="Q9" i="23"/>
  <c r="Q8" i="23"/>
  <c r="Q7" i="23"/>
  <c r="W17" i="23"/>
  <c r="J17" i="23"/>
  <c r="I17" i="23"/>
  <c r="P17" i="23" s="1"/>
  <c r="H17" i="23"/>
  <c r="P16" i="23" s="1"/>
  <c r="G17" i="23"/>
  <c r="F17" i="23"/>
  <c r="D17" i="23"/>
  <c r="C17" i="23"/>
  <c r="B17" i="23"/>
  <c r="E16" i="23"/>
  <c r="E15" i="23"/>
  <c r="P8" i="23" s="1"/>
  <c r="E14" i="23"/>
  <c r="P7" i="23" s="1"/>
  <c r="E13" i="23"/>
  <c r="X9" i="23"/>
  <c r="P9" i="23"/>
  <c r="J9" i="23"/>
  <c r="I9" i="23"/>
  <c r="O17" i="23" s="1"/>
  <c r="H9" i="23"/>
  <c r="O16" i="23" s="1"/>
  <c r="G9" i="23"/>
  <c r="F9" i="23"/>
  <c r="D9" i="23"/>
  <c r="C9" i="23"/>
  <c r="AA8" i="23"/>
  <c r="R8" i="23"/>
  <c r="E8" i="23"/>
  <c r="O9" i="23" s="1"/>
  <c r="AA7" i="23"/>
  <c r="R7" i="23"/>
  <c r="E7" i="23"/>
  <c r="O8" i="23" s="1"/>
  <c r="AA6" i="23"/>
  <c r="AA11" i="23" s="1"/>
  <c r="S6" i="23"/>
  <c r="E6" i="23"/>
  <c r="O7" i="23" s="1"/>
  <c r="E5" i="23"/>
  <c r="O6" i="23" s="1"/>
  <c r="AB16" i="23" l="1"/>
  <c r="H19" i="24" s="1"/>
  <c r="X10" i="23"/>
  <c r="E57" i="23"/>
  <c r="L55" i="23" s="1"/>
  <c r="E73" i="23"/>
  <c r="L71" i="23" s="1"/>
  <c r="E81" i="23"/>
  <c r="L79" i="23" s="1"/>
  <c r="L31" i="23"/>
  <c r="E41" i="23"/>
  <c r="L39" i="23" s="1"/>
  <c r="E89" i="23"/>
  <c r="L87" i="23" s="1"/>
  <c r="AB17" i="23"/>
  <c r="I19" i="24" s="1"/>
  <c r="E17" i="23"/>
  <c r="L15" i="23" s="1"/>
  <c r="Z10" i="23"/>
  <c r="Z11" i="23" s="1"/>
  <c r="L103" i="23"/>
  <c r="AA10" i="23"/>
  <c r="T10" i="23"/>
  <c r="T11" i="23" s="1"/>
  <c r="U10" i="23"/>
  <c r="U11" i="23" s="1"/>
  <c r="V10" i="23"/>
  <c r="V11" i="23" s="1"/>
  <c r="O10" i="23"/>
  <c r="O11" i="23" s="1"/>
  <c r="P6" i="23"/>
  <c r="S7" i="23"/>
  <c r="S10" i="23" s="1"/>
  <c r="Y7" i="23"/>
  <c r="Y10" i="23" s="1"/>
  <c r="Y11" i="23" s="1"/>
  <c r="E65" i="23"/>
  <c r="L63" i="23" s="1"/>
  <c r="W6" i="23"/>
  <c r="R6" i="23"/>
  <c r="E9" i="23"/>
  <c r="L7" i="23" s="1"/>
  <c r="E49" i="23"/>
  <c r="L47" i="23" s="1"/>
  <c r="E97" i="23"/>
  <c r="L95" i="23" s="1"/>
  <c r="E85" i="22"/>
  <c r="E86" i="22"/>
  <c r="E87" i="22"/>
  <c r="E89" i="22" s="1"/>
  <c r="E88" i="22"/>
  <c r="B89" i="22"/>
  <c r="C89" i="22"/>
  <c r="D89" i="22"/>
  <c r="F89" i="22"/>
  <c r="G89" i="22"/>
  <c r="H89" i="22"/>
  <c r="I89" i="22"/>
  <c r="J89" i="22"/>
  <c r="J19" i="24" l="1"/>
  <c r="R10" i="23"/>
  <c r="R11" i="23" s="1"/>
  <c r="W10" i="23"/>
  <c r="X11" i="23" s="1"/>
  <c r="P10" i="23"/>
  <c r="P11" i="23" s="1"/>
  <c r="Q10" i="23"/>
  <c r="Q11" i="23"/>
  <c r="S11" i="23"/>
  <c r="L31" i="22"/>
  <c r="W11" i="23" l="1"/>
  <c r="O11" i="22"/>
  <c r="J105" i="22"/>
  <c r="I105" i="22"/>
  <c r="H105" i="22"/>
  <c r="AA16" i="22" s="1"/>
  <c r="G105" i="22"/>
  <c r="F105" i="22"/>
  <c r="D105" i="22"/>
  <c r="C105" i="22"/>
  <c r="B105" i="22"/>
  <c r="E104" i="22"/>
  <c r="E103" i="22"/>
  <c r="E102" i="22"/>
  <c r="E101" i="22"/>
  <c r="AA6" i="22" s="1"/>
  <c r="AA11" i="22" s="1"/>
  <c r="J97" i="22"/>
  <c r="I97" i="22"/>
  <c r="Z17" i="22" s="1"/>
  <c r="H97" i="22"/>
  <c r="G97" i="22"/>
  <c r="F97" i="22"/>
  <c r="D97" i="22"/>
  <c r="C97" i="22"/>
  <c r="B97" i="22"/>
  <c r="E96" i="22"/>
  <c r="E95" i="22"/>
  <c r="Z8" i="22" s="1"/>
  <c r="E94" i="22"/>
  <c r="Z7" i="22" s="1"/>
  <c r="E93" i="22"/>
  <c r="Z6" i="22" s="1"/>
  <c r="Y16" i="22"/>
  <c r="Y9" i="22"/>
  <c r="Y8" i="22"/>
  <c r="J81" i="22"/>
  <c r="I81" i="22"/>
  <c r="X17" i="22" s="1"/>
  <c r="H81" i="22"/>
  <c r="X16" i="22" s="1"/>
  <c r="G81" i="22"/>
  <c r="F81" i="22"/>
  <c r="D81" i="22"/>
  <c r="C81" i="22"/>
  <c r="B81" i="22"/>
  <c r="E80" i="22"/>
  <c r="E79" i="22"/>
  <c r="X8" i="22" s="1"/>
  <c r="E78" i="22"/>
  <c r="X7" i="22" s="1"/>
  <c r="E77" i="22"/>
  <c r="J73" i="22"/>
  <c r="I73" i="22"/>
  <c r="W17" i="22" s="1"/>
  <c r="H73" i="22"/>
  <c r="W16" i="22" s="1"/>
  <c r="G73" i="22"/>
  <c r="F73" i="22"/>
  <c r="D73" i="22"/>
  <c r="C73" i="22"/>
  <c r="B73" i="22"/>
  <c r="E72" i="22"/>
  <c r="W9" i="22" s="1"/>
  <c r="E71" i="22"/>
  <c r="W8" i="22" s="1"/>
  <c r="E70" i="22"/>
  <c r="E69" i="22"/>
  <c r="W6" i="22" s="1"/>
  <c r="J65" i="22"/>
  <c r="I65" i="22"/>
  <c r="V17" i="22" s="1"/>
  <c r="H65" i="22"/>
  <c r="V16" i="22" s="1"/>
  <c r="G65" i="22"/>
  <c r="F65" i="22"/>
  <c r="D65" i="22"/>
  <c r="C65" i="22"/>
  <c r="B65" i="22"/>
  <c r="E64" i="22"/>
  <c r="V9" i="22" s="1"/>
  <c r="E63" i="22"/>
  <c r="V8" i="22" s="1"/>
  <c r="E62" i="22"/>
  <c r="E61" i="22"/>
  <c r="J57" i="22"/>
  <c r="I57" i="22"/>
  <c r="U17" i="22" s="1"/>
  <c r="H57" i="22"/>
  <c r="U16" i="22" s="1"/>
  <c r="G57" i="22"/>
  <c r="F57" i="22"/>
  <c r="D57" i="22"/>
  <c r="C57" i="22"/>
  <c r="B57" i="22"/>
  <c r="E56" i="22"/>
  <c r="U9" i="22" s="1"/>
  <c r="E55" i="22"/>
  <c r="U8" i="22" s="1"/>
  <c r="E54" i="22"/>
  <c r="E53" i="22"/>
  <c r="J49" i="22"/>
  <c r="I49" i="22"/>
  <c r="T17" i="22" s="1"/>
  <c r="H49" i="22"/>
  <c r="T16" i="22" s="1"/>
  <c r="G49" i="22"/>
  <c r="F49" i="22"/>
  <c r="D49" i="22"/>
  <c r="C49" i="22"/>
  <c r="B49" i="22"/>
  <c r="E48" i="22"/>
  <c r="T9" i="22" s="1"/>
  <c r="E47" i="22"/>
  <c r="T8" i="22" s="1"/>
  <c r="E46" i="22"/>
  <c r="T7" i="22" s="1"/>
  <c r="E45" i="22"/>
  <c r="J41" i="22"/>
  <c r="I41" i="22"/>
  <c r="S17" i="22" s="1"/>
  <c r="H41" i="22"/>
  <c r="S16" i="22" s="1"/>
  <c r="G41" i="22"/>
  <c r="F41" i="22"/>
  <c r="D41" i="22"/>
  <c r="C41" i="22"/>
  <c r="B41" i="22"/>
  <c r="E40" i="22"/>
  <c r="S9" i="22" s="1"/>
  <c r="E39" i="22"/>
  <c r="S8" i="22" s="1"/>
  <c r="E38" i="22"/>
  <c r="S7" i="22" s="1"/>
  <c r="E37" i="22"/>
  <c r="S6" i="22" s="1"/>
  <c r="L34" i="22"/>
  <c r="J33" i="22"/>
  <c r="I33" i="22"/>
  <c r="R17" i="22" s="1"/>
  <c r="H33" i="22"/>
  <c r="R16" i="22" s="1"/>
  <c r="G33" i="22"/>
  <c r="F33" i="22"/>
  <c r="D33" i="22"/>
  <c r="C33" i="22"/>
  <c r="B33" i="22"/>
  <c r="E32" i="22"/>
  <c r="E31" i="22"/>
  <c r="E30" i="22"/>
  <c r="R7" i="22" s="1"/>
  <c r="E29" i="22"/>
  <c r="J25" i="22"/>
  <c r="I25" i="22"/>
  <c r="Q17" i="22" s="1"/>
  <c r="H25" i="22"/>
  <c r="Q16" i="22" s="1"/>
  <c r="G25" i="22"/>
  <c r="F25" i="22"/>
  <c r="D25" i="22"/>
  <c r="C25" i="22"/>
  <c r="B25" i="22"/>
  <c r="E24" i="22"/>
  <c r="Q9" i="22" s="1"/>
  <c r="E23" i="22"/>
  <c r="Q8" i="22" s="1"/>
  <c r="E22" i="22"/>
  <c r="Q7" i="22" s="1"/>
  <c r="E21" i="22"/>
  <c r="AA17" i="22"/>
  <c r="Y17" i="22"/>
  <c r="J17" i="22"/>
  <c r="I17" i="22"/>
  <c r="P17" i="22" s="1"/>
  <c r="H17" i="22"/>
  <c r="P16" i="22" s="1"/>
  <c r="G17" i="22"/>
  <c r="F17" i="22"/>
  <c r="D17" i="22"/>
  <c r="C17" i="22"/>
  <c r="B17" i="22"/>
  <c r="Z16" i="22"/>
  <c r="E16" i="22"/>
  <c r="P9" i="22" s="1"/>
  <c r="E15" i="22"/>
  <c r="E14" i="22"/>
  <c r="E13" i="22"/>
  <c r="P6" i="22" s="1"/>
  <c r="AA9" i="22"/>
  <c r="Z9" i="22"/>
  <c r="X9" i="22"/>
  <c r="R9" i="22"/>
  <c r="J9" i="22"/>
  <c r="I9" i="22"/>
  <c r="O17" i="22" s="1"/>
  <c r="H9" i="22"/>
  <c r="O16" i="22" s="1"/>
  <c r="G9" i="22"/>
  <c r="F9" i="22"/>
  <c r="D9" i="22"/>
  <c r="C9" i="22"/>
  <c r="B9" i="22"/>
  <c r="AA8" i="22"/>
  <c r="R8" i="22"/>
  <c r="E8" i="22"/>
  <c r="O9" i="22" s="1"/>
  <c r="AA7" i="22"/>
  <c r="Y7" i="22"/>
  <c r="V7" i="22"/>
  <c r="U7" i="22"/>
  <c r="P7" i="22"/>
  <c r="E7" i="22"/>
  <c r="O8" i="22" s="1"/>
  <c r="Y6" i="22"/>
  <c r="X6" i="22"/>
  <c r="T6" i="22"/>
  <c r="E6" i="22"/>
  <c r="O7" i="22" s="1"/>
  <c r="E5" i="22"/>
  <c r="E25" i="22" l="1"/>
  <c r="L23" i="22" s="1"/>
  <c r="T10" i="22"/>
  <c r="E9" i="22"/>
  <c r="L7" i="22" s="1"/>
  <c r="S10" i="22"/>
  <c r="X10" i="22"/>
  <c r="Z10" i="22"/>
  <c r="Z11" i="22" s="1"/>
  <c r="Q6" i="22"/>
  <c r="Q10" i="22" s="1"/>
  <c r="E17" i="22"/>
  <c r="L15" i="22" s="1"/>
  <c r="E41" i="22"/>
  <c r="L39" i="22" s="1"/>
  <c r="E57" i="22"/>
  <c r="L55" i="22" s="1"/>
  <c r="E65" i="22"/>
  <c r="L63" i="22" s="1"/>
  <c r="E81" i="22"/>
  <c r="L79" i="22" s="1"/>
  <c r="L87" i="22"/>
  <c r="E49" i="22"/>
  <c r="L47" i="22" s="1"/>
  <c r="E73" i="22"/>
  <c r="L71" i="22" s="1"/>
  <c r="E97" i="22"/>
  <c r="L95" i="22" s="1"/>
  <c r="Y10" i="22"/>
  <c r="Y11" i="22" s="1"/>
  <c r="E33" i="22"/>
  <c r="T11" i="22"/>
  <c r="E105" i="22"/>
  <c r="O6" i="22"/>
  <c r="U6" i="22"/>
  <c r="P8" i="22"/>
  <c r="P10" i="22" s="1"/>
  <c r="W7" i="22"/>
  <c r="W10" i="22" s="1"/>
  <c r="V6" i="22"/>
  <c r="R6" i="22"/>
  <c r="Y11" i="21"/>
  <c r="X11" i="21"/>
  <c r="L87" i="21"/>
  <c r="Q11" i="22" l="1"/>
  <c r="W11" i="22"/>
  <c r="X11" i="22"/>
  <c r="R10" i="22"/>
  <c r="S11" i="22" s="1"/>
  <c r="U10" i="22"/>
  <c r="U11" i="22" s="1"/>
  <c r="O10" i="22"/>
  <c r="AA10" i="22"/>
  <c r="L103" i="22"/>
  <c r="V10" i="22"/>
  <c r="V11" i="22"/>
  <c r="B41" i="21"/>
  <c r="P11" i="22" l="1"/>
  <c r="R11" i="22"/>
  <c r="E16" i="21"/>
  <c r="O10" i="21" l="1"/>
  <c r="O11" i="21" s="1"/>
  <c r="O11" i="20"/>
  <c r="O11" i="19"/>
  <c r="J65" i="21"/>
  <c r="F97" i="21"/>
  <c r="G97" i="21"/>
  <c r="H97" i="21"/>
  <c r="Z16" i="21" s="1"/>
  <c r="I97" i="21"/>
  <c r="Z17" i="21" s="1"/>
  <c r="J97" i="21"/>
  <c r="J105" i="21"/>
  <c r="I105" i="21"/>
  <c r="H105" i="21"/>
  <c r="G105" i="21"/>
  <c r="F105" i="21"/>
  <c r="D105" i="21"/>
  <c r="C105" i="21"/>
  <c r="B105" i="21"/>
  <c r="E104" i="21"/>
  <c r="E103" i="21"/>
  <c r="E105" i="21" s="1"/>
  <c r="E102" i="21"/>
  <c r="E101" i="21"/>
  <c r="D97" i="21"/>
  <c r="C97" i="21"/>
  <c r="B97" i="21"/>
  <c r="E96" i="21"/>
  <c r="Z9" i="21" s="1"/>
  <c r="E95" i="21"/>
  <c r="Z8" i="21" s="1"/>
  <c r="E94" i="21"/>
  <c r="Z7" i="21" s="1"/>
  <c r="E93" i="21"/>
  <c r="Z6" i="21" s="1"/>
  <c r="J89" i="21"/>
  <c r="I89" i="21"/>
  <c r="Y17" i="21" s="1"/>
  <c r="H89" i="21"/>
  <c r="Y16" i="21" s="1"/>
  <c r="G89" i="21"/>
  <c r="F89" i="21"/>
  <c r="D89" i="21"/>
  <c r="C89" i="21"/>
  <c r="B89" i="21"/>
  <c r="E88" i="21"/>
  <c r="Y9" i="21" s="1"/>
  <c r="E87" i="21"/>
  <c r="Y8" i="21" s="1"/>
  <c r="E86" i="21"/>
  <c r="E85" i="21"/>
  <c r="Y6" i="21" s="1"/>
  <c r="J81" i="21"/>
  <c r="I81" i="21"/>
  <c r="X17" i="21" s="1"/>
  <c r="H81" i="21"/>
  <c r="G81" i="21"/>
  <c r="F81" i="21"/>
  <c r="D81" i="21"/>
  <c r="C81" i="21"/>
  <c r="B81" i="21"/>
  <c r="E80" i="21"/>
  <c r="X9" i="21" s="1"/>
  <c r="E79" i="21"/>
  <c r="E78" i="21"/>
  <c r="E77" i="21"/>
  <c r="X6" i="21" s="1"/>
  <c r="J73" i="21"/>
  <c r="I73" i="21"/>
  <c r="W17" i="21" s="1"/>
  <c r="H73" i="21"/>
  <c r="W16" i="21" s="1"/>
  <c r="G73" i="21"/>
  <c r="F73" i="21"/>
  <c r="D73" i="21"/>
  <c r="C73" i="21"/>
  <c r="B73" i="21"/>
  <c r="E72" i="21"/>
  <c r="W9" i="21" s="1"/>
  <c r="E71" i="21"/>
  <c r="E70" i="21"/>
  <c r="W7" i="21" s="1"/>
  <c r="E69" i="21"/>
  <c r="I65" i="21"/>
  <c r="V17" i="21" s="1"/>
  <c r="H65" i="21"/>
  <c r="V16" i="21" s="1"/>
  <c r="G65" i="21"/>
  <c r="F65" i="21"/>
  <c r="D65" i="21"/>
  <c r="C65" i="21"/>
  <c r="B65" i="21"/>
  <c r="E64" i="21"/>
  <c r="E63" i="21"/>
  <c r="E62" i="21"/>
  <c r="V7" i="21" s="1"/>
  <c r="E61" i="21"/>
  <c r="E65" i="21" s="1"/>
  <c r="L63" i="21" s="1"/>
  <c r="J57" i="21"/>
  <c r="I57" i="21"/>
  <c r="H57" i="21"/>
  <c r="U16" i="21" s="1"/>
  <c r="G57" i="21"/>
  <c r="F57" i="21"/>
  <c r="D57" i="21"/>
  <c r="C57" i="21"/>
  <c r="B57" i="21"/>
  <c r="E56" i="21"/>
  <c r="E55" i="21"/>
  <c r="E54" i="21"/>
  <c r="U7" i="21" s="1"/>
  <c r="E53" i="21"/>
  <c r="U6" i="21" s="1"/>
  <c r="J49" i="21"/>
  <c r="I49" i="21"/>
  <c r="T17" i="21" s="1"/>
  <c r="H49" i="21"/>
  <c r="T16" i="21" s="1"/>
  <c r="G49" i="21"/>
  <c r="F49" i="21"/>
  <c r="D49" i="21"/>
  <c r="C49" i="21"/>
  <c r="B49" i="21"/>
  <c r="E48" i="21"/>
  <c r="T9" i="21" s="1"/>
  <c r="E47" i="21"/>
  <c r="E46" i="21"/>
  <c r="T7" i="21" s="1"/>
  <c r="E45" i="21"/>
  <c r="T6" i="21" s="1"/>
  <c r="J41" i="21"/>
  <c r="I41" i="21"/>
  <c r="S17" i="21" s="1"/>
  <c r="H41" i="21"/>
  <c r="S16" i="21" s="1"/>
  <c r="G41" i="21"/>
  <c r="F41" i="21"/>
  <c r="D41" i="21"/>
  <c r="C41" i="21"/>
  <c r="E40" i="21"/>
  <c r="S9" i="21" s="1"/>
  <c r="E39" i="21"/>
  <c r="S8" i="21" s="1"/>
  <c r="E38" i="21"/>
  <c r="S7" i="21" s="1"/>
  <c r="E37" i="21"/>
  <c r="S6" i="21" s="1"/>
  <c r="L34" i="21"/>
  <c r="J33" i="21"/>
  <c r="I33" i="21"/>
  <c r="R17" i="21" s="1"/>
  <c r="H33" i="21"/>
  <c r="R16" i="21" s="1"/>
  <c r="G33" i="21"/>
  <c r="F33" i="21"/>
  <c r="D33" i="21"/>
  <c r="C33" i="21"/>
  <c r="B33" i="21"/>
  <c r="E32" i="21"/>
  <c r="R9" i="21" s="1"/>
  <c r="E31" i="21"/>
  <c r="R8" i="21" s="1"/>
  <c r="E30" i="21"/>
  <c r="R7" i="21" s="1"/>
  <c r="E29" i="21"/>
  <c r="R6" i="21" s="1"/>
  <c r="J25" i="21"/>
  <c r="I25" i="21"/>
  <c r="Q17" i="21" s="1"/>
  <c r="H25" i="21"/>
  <c r="Q16" i="21" s="1"/>
  <c r="G25" i="21"/>
  <c r="F25" i="21"/>
  <c r="D25" i="21"/>
  <c r="C25" i="21"/>
  <c r="B25" i="21"/>
  <c r="E24" i="21"/>
  <c r="Q9" i="21" s="1"/>
  <c r="E23" i="21"/>
  <c r="Q8" i="21" s="1"/>
  <c r="E22" i="21"/>
  <c r="Q7" i="21" s="1"/>
  <c r="E21" i="21"/>
  <c r="AA17" i="21"/>
  <c r="U17" i="21"/>
  <c r="J17" i="21"/>
  <c r="I17" i="21"/>
  <c r="P17" i="21" s="1"/>
  <c r="H17" i="21"/>
  <c r="P16" i="21" s="1"/>
  <c r="G17" i="21"/>
  <c r="F17" i="21"/>
  <c r="D17" i="21"/>
  <c r="C17" i="21"/>
  <c r="B17" i="21"/>
  <c r="AA16" i="21"/>
  <c r="X16" i="21"/>
  <c r="P9" i="21"/>
  <c r="E15" i="21"/>
  <c r="P8" i="21" s="1"/>
  <c r="E14" i="21"/>
  <c r="P7" i="21" s="1"/>
  <c r="E13" i="21"/>
  <c r="AA11" i="21"/>
  <c r="AA9" i="21"/>
  <c r="V9" i="21"/>
  <c r="U9" i="21"/>
  <c r="J9" i="21"/>
  <c r="I9" i="21"/>
  <c r="O17" i="21" s="1"/>
  <c r="H9" i="21"/>
  <c r="O16" i="21" s="1"/>
  <c r="G9" i="21"/>
  <c r="F9" i="21"/>
  <c r="D9" i="21"/>
  <c r="C9" i="21"/>
  <c r="B9" i="21"/>
  <c r="AA8" i="21"/>
  <c r="X8" i="21"/>
  <c r="W8" i="21"/>
  <c r="V8" i="21"/>
  <c r="U8" i="21"/>
  <c r="E8" i="21"/>
  <c r="O9" i="21" s="1"/>
  <c r="AA7" i="21"/>
  <c r="X7" i="21"/>
  <c r="E7" i="21"/>
  <c r="O8" i="21" s="1"/>
  <c r="AA6" i="21"/>
  <c r="E6" i="21"/>
  <c r="O7" i="21" s="1"/>
  <c r="E5" i="21"/>
  <c r="E89" i="21" l="1"/>
  <c r="U10" i="21"/>
  <c r="E49" i="21"/>
  <c r="L47" i="21" s="1"/>
  <c r="E25" i="21"/>
  <c r="L23" i="21" s="1"/>
  <c r="E17" i="21"/>
  <c r="L15" i="21" s="1"/>
  <c r="E9" i="21"/>
  <c r="L7" i="21" s="1"/>
  <c r="E97" i="21"/>
  <c r="L95" i="21" s="1"/>
  <c r="E81" i="21"/>
  <c r="L79" i="21" s="1"/>
  <c r="E73" i="21"/>
  <c r="L71" i="21" s="1"/>
  <c r="E57" i="21"/>
  <c r="L55" i="21" s="1"/>
  <c r="T8" i="21"/>
  <c r="E33" i="21"/>
  <c r="L31" i="21" s="1"/>
  <c r="AB16" i="21"/>
  <c r="AB17" i="21"/>
  <c r="O6" i="21"/>
  <c r="AA10" i="21"/>
  <c r="L103" i="21"/>
  <c r="S10" i="21"/>
  <c r="S11" i="21" s="1"/>
  <c r="P6" i="21"/>
  <c r="V6" i="21"/>
  <c r="Y7" i="21"/>
  <c r="R10" i="21"/>
  <c r="X10" i="21"/>
  <c r="E41" i="21"/>
  <c r="L39" i="21" s="1"/>
  <c r="Q6" i="21"/>
  <c r="W6" i="21"/>
  <c r="Y10" i="21"/>
  <c r="T10" i="21"/>
  <c r="U11" i="21" s="1"/>
  <c r="Z10" i="21"/>
  <c r="K95" i="20"/>
  <c r="E94" i="20"/>
  <c r="E95" i="20"/>
  <c r="E96" i="20"/>
  <c r="E93" i="20"/>
  <c r="Z11" i="21" l="1"/>
  <c r="T11" i="21"/>
  <c r="W10" i="21"/>
  <c r="Q10" i="21"/>
  <c r="R11" i="21" s="1"/>
  <c r="Q11" i="21"/>
  <c r="P10" i="21"/>
  <c r="P11" i="21" s="1"/>
  <c r="V10" i="21"/>
  <c r="V11" i="21" s="1"/>
  <c r="O16" i="20"/>
  <c r="T16" i="20"/>
  <c r="R16" i="20"/>
  <c r="Q16" i="20"/>
  <c r="P16" i="20"/>
  <c r="W11" i="21" l="1"/>
  <c r="E86" i="20"/>
  <c r="E87" i="20"/>
  <c r="E88" i="20"/>
  <c r="E85" i="20"/>
  <c r="E78" i="20" l="1"/>
  <c r="E79" i="20"/>
  <c r="E80" i="20"/>
  <c r="E77" i="20"/>
  <c r="E70" i="20" l="1"/>
  <c r="E71" i="20"/>
  <c r="E72" i="20"/>
  <c r="E69" i="20"/>
  <c r="J49" i="20" l="1"/>
  <c r="E64" i="20"/>
  <c r="E62" i="20"/>
  <c r="E63" i="20"/>
  <c r="E61" i="20"/>
  <c r="E54" i="20" l="1"/>
  <c r="E55" i="20"/>
  <c r="E56" i="20"/>
  <c r="E53" i="20"/>
  <c r="E46" i="20" l="1"/>
  <c r="E47" i="20"/>
  <c r="E48" i="20"/>
  <c r="E45" i="20"/>
  <c r="E38" i="20" l="1"/>
  <c r="E39" i="20"/>
  <c r="E40" i="20"/>
  <c r="E37" i="20"/>
  <c r="E30" i="20" l="1"/>
  <c r="E31" i="20"/>
  <c r="E32" i="20"/>
  <c r="E29" i="20"/>
  <c r="L15" i="20" l="1"/>
  <c r="L23" i="20"/>
  <c r="E22" i="20" l="1"/>
  <c r="E23" i="20"/>
  <c r="E24" i="20"/>
  <c r="E21" i="20"/>
  <c r="J9" i="20" l="1"/>
  <c r="J17" i="20"/>
  <c r="I17" i="20"/>
  <c r="H17" i="20"/>
  <c r="G17" i="20"/>
  <c r="F17" i="20"/>
  <c r="D17" i="20"/>
  <c r="C17" i="20"/>
  <c r="B17" i="20"/>
  <c r="E9" i="20"/>
  <c r="B9" i="20"/>
  <c r="D9" i="20"/>
  <c r="C9" i="20"/>
  <c r="E14" i="20" l="1"/>
  <c r="E15" i="20"/>
  <c r="E16" i="20"/>
  <c r="E17" i="20" s="1"/>
  <c r="E13" i="20"/>
  <c r="E6" i="20" l="1"/>
  <c r="E7" i="20"/>
  <c r="E8" i="20"/>
  <c r="E5" i="20"/>
  <c r="J105" i="20" l="1"/>
  <c r="I105" i="20"/>
  <c r="AA17" i="20" s="1"/>
  <c r="H105" i="20"/>
  <c r="G105" i="20"/>
  <c r="F105" i="20"/>
  <c r="D105" i="20"/>
  <c r="C105" i="20"/>
  <c r="B105" i="20"/>
  <c r="E104" i="20"/>
  <c r="E103" i="20"/>
  <c r="AA8" i="20" s="1"/>
  <c r="E102" i="20"/>
  <c r="E101" i="20"/>
  <c r="J97" i="20"/>
  <c r="I97" i="20"/>
  <c r="Z17" i="20" s="1"/>
  <c r="AB17" i="20" s="1"/>
  <c r="H97" i="20"/>
  <c r="Z16" i="20" s="1"/>
  <c r="AB16" i="20" s="1"/>
  <c r="G97" i="20"/>
  <c r="F97" i="20"/>
  <c r="D97" i="20"/>
  <c r="C97" i="20"/>
  <c r="B97" i="20"/>
  <c r="E97" i="20"/>
  <c r="L95" i="20" s="1"/>
  <c r="J89" i="20"/>
  <c r="I89" i="20"/>
  <c r="Y17" i="20" s="1"/>
  <c r="H89" i="20"/>
  <c r="Y16" i="20" s="1"/>
  <c r="G89" i="20"/>
  <c r="F89" i="20"/>
  <c r="D89" i="20"/>
  <c r="C89" i="20"/>
  <c r="B89" i="20"/>
  <c r="E89" i="20"/>
  <c r="L87" i="20" s="1"/>
  <c r="J81" i="20"/>
  <c r="I81" i="20"/>
  <c r="X17" i="20" s="1"/>
  <c r="H81" i="20"/>
  <c r="X16" i="20" s="1"/>
  <c r="G81" i="20"/>
  <c r="F81" i="20"/>
  <c r="E81" i="20"/>
  <c r="L79" i="20" s="1"/>
  <c r="D81" i="20"/>
  <c r="C81" i="20"/>
  <c r="B81" i="20"/>
  <c r="J73" i="20"/>
  <c r="I73" i="20"/>
  <c r="W17" i="20" s="1"/>
  <c r="H73" i="20"/>
  <c r="W16" i="20" s="1"/>
  <c r="G73" i="20"/>
  <c r="F73" i="20"/>
  <c r="D73" i="20"/>
  <c r="C73" i="20"/>
  <c r="B73" i="20"/>
  <c r="W9" i="20"/>
  <c r="E73" i="20"/>
  <c r="L71" i="20" s="1"/>
  <c r="I65" i="20"/>
  <c r="V17" i="20" s="1"/>
  <c r="H65" i="20"/>
  <c r="V16" i="20" s="1"/>
  <c r="G65" i="20"/>
  <c r="F65" i="20"/>
  <c r="E65" i="20"/>
  <c r="L63" i="20" s="1"/>
  <c r="D65" i="20"/>
  <c r="C65" i="20"/>
  <c r="B65" i="20"/>
  <c r="J57" i="20"/>
  <c r="I57" i="20"/>
  <c r="U17" i="20" s="1"/>
  <c r="H57" i="20"/>
  <c r="U16" i="20" s="1"/>
  <c r="G57" i="20"/>
  <c r="F57" i="20"/>
  <c r="D57" i="20"/>
  <c r="C57" i="20"/>
  <c r="B57" i="20"/>
  <c r="E57" i="20"/>
  <c r="L55" i="20" s="1"/>
  <c r="I49" i="20"/>
  <c r="T17" i="20" s="1"/>
  <c r="H49" i="20"/>
  <c r="G49" i="20"/>
  <c r="F49" i="20"/>
  <c r="E49" i="20"/>
  <c r="L47" i="20" s="1"/>
  <c r="D49" i="20"/>
  <c r="C49" i="20"/>
  <c r="B49" i="20"/>
  <c r="J41" i="20"/>
  <c r="I41" i="20"/>
  <c r="H41" i="20"/>
  <c r="S16" i="20" s="1"/>
  <c r="G41" i="20"/>
  <c r="F41" i="20"/>
  <c r="E41" i="20"/>
  <c r="L39" i="20" s="1"/>
  <c r="D41" i="20"/>
  <c r="C41" i="20"/>
  <c r="B41" i="20"/>
  <c r="L34" i="20"/>
  <c r="J33" i="20"/>
  <c r="I33" i="20"/>
  <c r="R17" i="20" s="1"/>
  <c r="H33" i="20"/>
  <c r="G33" i="20"/>
  <c r="F33" i="20"/>
  <c r="E33" i="20"/>
  <c r="L31" i="20" s="1"/>
  <c r="D33" i="20"/>
  <c r="C33" i="20"/>
  <c r="B33" i="20"/>
  <c r="J25" i="20"/>
  <c r="I25" i="20"/>
  <c r="Q17" i="20" s="1"/>
  <c r="H25" i="20"/>
  <c r="G25" i="20"/>
  <c r="F25" i="20"/>
  <c r="E25" i="20"/>
  <c r="D25" i="20"/>
  <c r="C25" i="20"/>
  <c r="B25" i="20"/>
  <c r="S17" i="20"/>
  <c r="P17" i="20"/>
  <c r="AA16" i="20"/>
  <c r="AA9" i="20"/>
  <c r="Z9" i="20"/>
  <c r="Y9" i="20"/>
  <c r="X9" i="20"/>
  <c r="V9" i="20"/>
  <c r="U9" i="20"/>
  <c r="T9" i="20"/>
  <c r="S9" i="20"/>
  <c r="R9" i="20"/>
  <c r="Q9" i="20"/>
  <c r="P9" i="20"/>
  <c r="O9" i="20"/>
  <c r="I9" i="20"/>
  <c r="O17" i="20" s="1"/>
  <c r="H9" i="20"/>
  <c r="G9" i="20"/>
  <c r="F9" i="20"/>
  <c r="L7" i="20"/>
  <c r="Z8" i="20"/>
  <c r="Y8" i="20"/>
  <c r="X8" i="20"/>
  <c r="W8" i="20"/>
  <c r="V8" i="20"/>
  <c r="T8" i="20"/>
  <c r="S8" i="20"/>
  <c r="R8" i="20"/>
  <c r="Q8" i="20"/>
  <c r="P8" i="20"/>
  <c r="O8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AA6" i="20"/>
  <c r="AA11" i="20" s="1"/>
  <c r="Z6" i="20"/>
  <c r="Y6" i="20"/>
  <c r="X6" i="20"/>
  <c r="W6" i="20"/>
  <c r="V6" i="20"/>
  <c r="U6" i="20"/>
  <c r="T6" i="20"/>
  <c r="S6" i="20"/>
  <c r="R6" i="20"/>
  <c r="Q6" i="20"/>
  <c r="P6" i="20"/>
  <c r="O6" i="20"/>
  <c r="Q10" i="20" l="1"/>
  <c r="Z10" i="20"/>
  <c r="Z11" i="20" s="1"/>
  <c r="Y10" i="20"/>
  <c r="Y11" i="20" s="1"/>
  <c r="X10" i="20"/>
  <c r="X11" i="20" s="1"/>
  <c r="W10" i="20"/>
  <c r="S10" i="20"/>
  <c r="R10" i="20"/>
  <c r="R11" i="20"/>
  <c r="T10" i="20"/>
  <c r="E105" i="20"/>
  <c r="O10" i="20"/>
  <c r="U8" i="20"/>
  <c r="U10" i="20" s="1"/>
  <c r="U11" i="20" s="1"/>
  <c r="P10" i="20"/>
  <c r="V10" i="20"/>
  <c r="V11" i="20" s="1"/>
  <c r="E94" i="19"/>
  <c r="E95" i="19"/>
  <c r="E96" i="19"/>
  <c r="E93" i="19"/>
  <c r="T11" i="20" l="1"/>
  <c r="S11" i="20"/>
  <c r="Q11" i="20"/>
  <c r="P11" i="20"/>
  <c r="L103" i="20"/>
  <c r="AA10" i="20"/>
  <c r="W11" i="20"/>
  <c r="E87" i="19"/>
  <c r="E88" i="19"/>
  <c r="E86" i="19"/>
  <c r="E85" i="19"/>
  <c r="E80" i="19" l="1"/>
  <c r="E79" i="19"/>
  <c r="E78" i="19"/>
  <c r="E77" i="19"/>
  <c r="E72" i="19" l="1"/>
  <c r="E71" i="19"/>
  <c r="E70" i="19"/>
  <c r="E69" i="19"/>
  <c r="E56" i="19" l="1"/>
  <c r="E54" i="19"/>
  <c r="E55" i="19"/>
  <c r="E53" i="19"/>
  <c r="B25" i="19" l="1"/>
  <c r="J105" i="19" l="1"/>
  <c r="I105" i="19"/>
  <c r="AA17" i="19" s="1"/>
  <c r="H105" i="19"/>
  <c r="AA16" i="19" s="1"/>
  <c r="G105" i="19"/>
  <c r="F105" i="19"/>
  <c r="D105" i="19"/>
  <c r="C105" i="19"/>
  <c r="B105" i="19"/>
  <c r="E104" i="19"/>
  <c r="AA9" i="19" s="1"/>
  <c r="E103" i="19"/>
  <c r="E102" i="19"/>
  <c r="AA7" i="19" s="1"/>
  <c r="E101" i="19"/>
  <c r="AA6" i="19" s="1"/>
  <c r="AA11" i="19" s="1"/>
  <c r="J97" i="19"/>
  <c r="I97" i="19"/>
  <c r="Z17" i="19" s="1"/>
  <c r="H97" i="19"/>
  <c r="Z16" i="19" s="1"/>
  <c r="G97" i="19"/>
  <c r="F97" i="19"/>
  <c r="D97" i="19"/>
  <c r="C97" i="19"/>
  <c r="B97" i="19"/>
  <c r="Z9" i="19"/>
  <c r="Z8" i="19"/>
  <c r="E97" i="19"/>
  <c r="L95" i="19" s="1"/>
  <c r="J89" i="19"/>
  <c r="I89" i="19"/>
  <c r="Y17" i="19" s="1"/>
  <c r="H89" i="19"/>
  <c r="Y16" i="19" s="1"/>
  <c r="G89" i="19"/>
  <c r="F89" i="19"/>
  <c r="D89" i="19"/>
  <c r="C89" i="19"/>
  <c r="B89" i="19"/>
  <c r="E89" i="19"/>
  <c r="L87" i="19" s="1"/>
  <c r="J81" i="19"/>
  <c r="I81" i="19"/>
  <c r="X17" i="19" s="1"/>
  <c r="H81" i="19"/>
  <c r="X16" i="19" s="1"/>
  <c r="G81" i="19"/>
  <c r="F81" i="19"/>
  <c r="D81" i="19"/>
  <c r="C81" i="19"/>
  <c r="B81" i="19"/>
  <c r="X9" i="19"/>
  <c r="X8" i="19"/>
  <c r="E81" i="19"/>
  <c r="L79" i="19" s="1"/>
  <c r="J73" i="19"/>
  <c r="I73" i="19"/>
  <c r="W17" i="19" s="1"/>
  <c r="H73" i="19"/>
  <c r="W16" i="19" s="1"/>
  <c r="G73" i="19"/>
  <c r="F73" i="19"/>
  <c r="D73" i="19"/>
  <c r="C73" i="19"/>
  <c r="B73" i="19"/>
  <c r="W6" i="19"/>
  <c r="J65" i="19"/>
  <c r="I65" i="19"/>
  <c r="V17" i="19" s="1"/>
  <c r="H65" i="19"/>
  <c r="V16" i="19" s="1"/>
  <c r="G65" i="19"/>
  <c r="F65" i="19"/>
  <c r="D65" i="19"/>
  <c r="C65" i="19"/>
  <c r="B65" i="19"/>
  <c r="V9" i="19"/>
  <c r="V8" i="19"/>
  <c r="E65" i="19"/>
  <c r="L63" i="19" s="1"/>
  <c r="J57" i="19"/>
  <c r="I57" i="19"/>
  <c r="U17" i="19" s="1"/>
  <c r="H57" i="19"/>
  <c r="G57" i="19"/>
  <c r="F57" i="19"/>
  <c r="D57" i="19"/>
  <c r="C57" i="19"/>
  <c r="B57" i="19"/>
  <c r="E57" i="19"/>
  <c r="L55" i="19" s="1"/>
  <c r="J49" i="19"/>
  <c r="I49" i="19"/>
  <c r="T17" i="19" s="1"/>
  <c r="H49" i="19"/>
  <c r="T16" i="19" s="1"/>
  <c r="G49" i="19"/>
  <c r="F49" i="19"/>
  <c r="D49" i="19"/>
  <c r="C49" i="19"/>
  <c r="B49" i="19"/>
  <c r="T9" i="19"/>
  <c r="T8" i="19"/>
  <c r="E49" i="19"/>
  <c r="L47" i="19" s="1"/>
  <c r="J41" i="19"/>
  <c r="I41" i="19"/>
  <c r="S17" i="19" s="1"/>
  <c r="H41" i="19"/>
  <c r="S16" i="19" s="1"/>
  <c r="G41" i="19"/>
  <c r="F41" i="19"/>
  <c r="D41" i="19"/>
  <c r="C41" i="19"/>
  <c r="B41" i="19"/>
  <c r="S6" i="19"/>
  <c r="L34" i="19"/>
  <c r="J33" i="19"/>
  <c r="I33" i="19"/>
  <c r="R17" i="19" s="1"/>
  <c r="H33" i="19"/>
  <c r="R16" i="19" s="1"/>
  <c r="G33" i="19"/>
  <c r="F33" i="19"/>
  <c r="D33" i="19"/>
  <c r="C33" i="19"/>
  <c r="B33" i="19"/>
  <c r="R7" i="19"/>
  <c r="E33" i="19"/>
  <c r="L31" i="19" s="1"/>
  <c r="J25" i="19"/>
  <c r="I25" i="19"/>
  <c r="Q17" i="19" s="1"/>
  <c r="H25" i="19"/>
  <c r="Q16" i="19" s="1"/>
  <c r="G25" i="19"/>
  <c r="F25" i="19"/>
  <c r="D25" i="19"/>
  <c r="C25" i="19"/>
  <c r="E25" i="19"/>
  <c r="L23" i="19" s="1"/>
  <c r="J17" i="19"/>
  <c r="I17" i="19"/>
  <c r="P17" i="19" s="1"/>
  <c r="H17" i="19"/>
  <c r="P16" i="19" s="1"/>
  <c r="G17" i="19"/>
  <c r="F17" i="19"/>
  <c r="D17" i="19"/>
  <c r="C17" i="19"/>
  <c r="B17" i="19"/>
  <c r="U16" i="19"/>
  <c r="P9" i="19"/>
  <c r="P7" i="19"/>
  <c r="Y9" i="19"/>
  <c r="W9" i="19"/>
  <c r="U9" i="19"/>
  <c r="S9" i="19"/>
  <c r="R9" i="19"/>
  <c r="Q9" i="19"/>
  <c r="O9" i="19"/>
  <c r="J9" i="19"/>
  <c r="I9" i="19"/>
  <c r="O17" i="19" s="1"/>
  <c r="H9" i="19"/>
  <c r="O16" i="19" s="1"/>
  <c r="G9" i="19"/>
  <c r="F9" i="19"/>
  <c r="D9" i="19"/>
  <c r="C9" i="19"/>
  <c r="B9" i="19"/>
  <c r="AA8" i="19"/>
  <c r="Y8" i="19"/>
  <c r="W8" i="19"/>
  <c r="U8" i="19"/>
  <c r="S8" i="19"/>
  <c r="R8" i="19"/>
  <c r="Q8" i="19"/>
  <c r="P8" i="19"/>
  <c r="Z7" i="19"/>
  <c r="Y7" i="19"/>
  <c r="X7" i="19"/>
  <c r="W7" i="19"/>
  <c r="V7" i="19"/>
  <c r="U7" i="19"/>
  <c r="T7" i="19"/>
  <c r="S7" i="19"/>
  <c r="Q7" i="19"/>
  <c r="O8" i="19"/>
  <c r="Z6" i="19"/>
  <c r="X6" i="19"/>
  <c r="V6" i="19"/>
  <c r="T6" i="19"/>
  <c r="R6" i="19"/>
  <c r="Q6" i="19"/>
  <c r="P6" i="19"/>
  <c r="O7" i="19"/>
  <c r="O6" i="19"/>
  <c r="Q10" i="19" l="1"/>
  <c r="W10" i="19"/>
  <c r="W11" i="19"/>
  <c r="O10" i="19"/>
  <c r="S10" i="19"/>
  <c r="E9" i="19"/>
  <c r="L7" i="19" s="1"/>
  <c r="P10" i="19"/>
  <c r="T10" i="19"/>
  <c r="X10" i="19"/>
  <c r="X11" i="19" s="1"/>
  <c r="U6" i="19"/>
  <c r="Y6" i="19"/>
  <c r="R10" i="19"/>
  <c r="V10" i="19"/>
  <c r="Z10" i="19"/>
  <c r="E17" i="19"/>
  <c r="L15" i="19" s="1"/>
  <c r="E41" i="19"/>
  <c r="L39" i="19" s="1"/>
  <c r="E73" i="19"/>
  <c r="L71" i="19" s="1"/>
  <c r="E105" i="19"/>
  <c r="B33" i="18"/>
  <c r="R11" i="19" l="1"/>
  <c r="T11" i="19"/>
  <c r="P11" i="19"/>
  <c r="S11" i="19"/>
  <c r="Q11" i="19"/>
  <c r="Y10" i="19"/>
  <c r="Z11" i="19" s="1"/>
  <c r="AA10" i="19"/>
  <c r="L103" i="19"/>
  <c r="U10" i="19"/>
  <c r="V11" i="19" s="1"/>
  <c r="J33" i="18"/>
  <c r="I33" i="18"/>
  <c r="H33" i="18"/>
  <c r="G33" i="18"/>
  <c r="F33" i="18"/>
  <c r="D33" i="18"/>
  <c r="C33" i="18"/>
  <c r="E32" i="18"/>
  <c r="E31" i="18"/>
  <c r="E30" i="18"/>
  <c r="E29" i="18"/>
  <c r="U11" i="19" l="1"/>
  <c r="Y11" i="19"/>
  <c r="E33" i="18"/>
  <c r="L31" i="18" s="1"/>
  <c r="J25" i="18" l="1"/>
  <c r="I25" i="18"/>
  <c r="Q17" i="18" s="1"/>
  <c r="H25" i="18"/>
  <c r="Q16" i="18" s="1"/>
  <c r="G25" i="18"/>
  <c r="F25" i="18"/>
  <c r="D25" i="18"/>
  <c r="C25" i="18"/>
  <c r="B25" i="18"/>
  <c r="E24" i="18"/>
  <c r="Q9" i="18" s="1"/>
  <c r="E23" i="18"/>
  <c r="Q8" i="18" s="1"/>
  <c r="E22" i="18"/>
  <c r="Q7" i="18" s="1"/>
  <c r="E21" i="18"/>
  <c r="Q6" i="18" s="1"/>
  <c r="J105" i="18"/>
  <c r="I105" i="18"/>
  <c r="H105" i="18"/>
  <c r="AA16" i="18"/>
  <c r="G105" i="18"/>
  <c r="F105" i="18"/>
  <c r="D105" i="18"/>
  <c r="C105" i="18"/>
  <c r="B105" i="18"/>
  <c r="E104" i="18"/>
  <c r="E103" i="18"/>
  <c r="AA8" i="18" s="1"/>
  <c r="E102" i="18"/>
  <c r="E101" i="18"/>
  <c r="J97" i="18"/>
  <c r="I97" i="18"/>
  <c r="Z17" i="18" s="1"/>
  <c r="H97" i="18"/>
  <c r="Z16" i="18" s="1"/>
  <c r="G97" i="18"/>
  <c r="F97" i="18"/>
  <c r="D97" i="18"/>
  <c r="C97" i="18"/>
  <c r="B97" i="18"/>
  <c r="E96" i="18"/>
  <c r="Z9" i="18" s="1"/>
  <c r="E95" i="18"/>
  <c r="Z8" i="18" s="1"/>
  <c r="E94" i="18"/>
  <c r="Z7" i="18" s="1"/>
  <c r="E93" i="18"/>
  <c r="Z6" i="18" s="1"/>
  <c r="J89" i="18"/>
  <c r="I89" i="18"/>
  <c r="Y17" i="18" s="1"/>
  <c r="H89" i="18"/>
  <c r="Y16" i="18" s="1"/>
  <c r="G89" i="18"/>
  <c r="F89" i="18"/>
  <c r="D89" i="18"/>
  <c r="C89" i="18"/>
  <c r="B89" i="18"/>
  <c r="E88" i="18"/>
  <c r="E87" i="18"/>
  <c r="Y8" i="18" s="1"/>
  <c r="E86" i="18"/>
  <c r="Y7" i="18" s="1"/>
  <c r="E85" i="18"/>
  <c r="Y6" i="18" s="1"/>
  <c r="J81" i="18"/>
  <c r="I81" i="18"/>
  <c r="X17" i="18" s="1"/>
  <c r="H81" i="18"/>
  <c r="X16" i="18" s="1"/>
  <c r="G81" i="18"/>
  <c r="F81" i="18"/>
  <c r="D81" i="18"/>
  <c r="C81" i="18"/>
  <c r="B81" i="18"/>
  <c r="E80" i="18"/>
  <c r="X9" i="18" s="1"/>
  <c r="E79" i="18"/>
  <c r="X8" i="18" s="1"/>
  <c r="E78" i="18"/>
  <c r="X7" i="18" s="1"/>
  <c r="E77" i="18"/>
  <c r="J73" i="18"/>
  <c r="I73" i="18"/>
  <c r="W17" i="18" s="1"/>
  <c r="H73" i="18"/>
  <c r="W16" i="18" s="1"/>
  <c r="G73" i="18"/>
  <c r="F73" i="18"/>
  <c r="D73" i="18"/>
  <c r="C73" i="18"/>
  <c r="B73" i="18"/>
  <c r="E72" i="18"/>
  <c r="W9" i="18"/>
  <c r="E71" i="18"/>
  <c r="W8" i="18" s="1"/>
  <c r="E70" i="18"/>
  <c r="W7" i="18" s="1"/>
  <c r="E69" i="18"/>
  <c r="J65" i="18"/>
  <c r="I65" i="18"/>
  <c r="V17" i="18" s="1"/>
  <c r="H65" i="18"/>
  <c r="V16" i="18" s="1"/>
  <c r="G65" i="18"/>
  <c r="F65" i="18"/>
  <c r="D65" i="18"/>
  <c r="C65" i="18"/>
  <c r="B65" i="18"/>
  <c r="E64" i="18"/>
  <c r="V9" i="18" s="1"/>
  <c r="E63" i="18"/>
  <c r="V8" i="18" s="1"/>
  <c r="E62" i="18"/>
  <c r="V7" i="18" s="1"/>
  <c r="E61" i="18"/>
  <c r="V6" i="18" s="1"/>
  <c r="J57" i="18"/>
  <c r="I57" i="18"/>
  <c r="U17" i="18" s="1"/>
  <c r="H57" i="18"/>
  <c r="U16" i="18" s="1"/>
  <c r="G57" i="18"/>
  <c r="F57" i="18"/>
  <c r="D57" i="18"/>
  <c r="C57" i="18"/>
  <c r="B57" i="18"/>
  <c r="E56" i="18"/>
  <c r="U9" i="18" s="1"/>
  <c r="E55" i="18"/>
  <c r="U8" i="18" s="1"/>
  <c r="E54" i="18"/>
  <c r="U7" i="18" s="1"/>
  <c r="E53" i="18"/>
  <c r="J49" i="18"/>
  <c r="I49" i="18"/>
  <c r="T17" i="18" s="1"/>
  <c r="H49" i="18"/>
  <c r="T16" i="18" s="1"/>
  <c r="G49" i="18"/>
  <c r="F49" i="18"/>
  <c r="D49" i="18"/>
  <c r="C49" i="18"/>
  <c r="B49" i="18"/>
  <c r="E48" i="18"/>
  <c r="T9" i="18" s="1"/>
  <c r="E47" i="18"/>
  <c r="T8" i="18" s="1"/>
  <c r="E46" i="18"/>
  <c r="T7" i="18" s="1"/>
  <c r="E45" i="18"/>
  <c r="J41" i="18"/>
  <c r="I41" i="18"/>
  <c r="S17" i="18" s="1"/>
  <c r="H41" i="18"/>
  <c r="S16" i="18" s="1"/>
  <c r="G41" i="18"/>
  <c r="F41" i="18"/>
  <c r="D41" i="18"/>
  <c r="C41" i="18"/>
  <c r="B41" i="18"/>
  <c r="E40" i="18"/>
  <c r="S9" i="18" s="1"/>
  <c r="E39" i="18"/>
  <c r="S8" i="18" s="1"/>
  <c r="E38" i="18"/>
  <c r="S7" i="18" s="1"/>
  <c r="E37" i="18"/>
  <c r="L34" i="18"/>
  <c r="R16" i="18"/>
  <c r="R8" i="18"/>
  <c r="R7" i="18"/>
  <c r="AA17" i="18"/>
  <c r="R17" i="18"/>
  <c r="J17" i="18"/>
  <c r="I17" i="18"/>
  <c r="P17" i="18" s="1"/>
  <c r="H17" i="18"/>
  <c r="P16" i="18" s="1"/>
  <c r="G17" i="18"/>
  <c r="F17" i="18"/>
  <c r="D17" i="18"/>
  <c r="C17" i="18"/>
  <c r="B17" i="18"/>
  <c r="E16" i="18"/>
  <c r="P9" i="18"/>
  <c r="E15" i="18"/>
  <c r="E14" i="18"/>
  <c r="P7" i="18" s="1"/>
  <c r="E13" i="18"/>
  <c r="AA9" i="18"/>
  <c r="Y9" i="18"/>
  <c r="R9" i="18"/>
  <c r="J9" i="18"/>
  <c r="I9" i="18"/>
  <c r="O17" i="18" s="1"/>
  <c r="H9" i="18"/>
  <c r="O16" i="18"/>
  <c r="G9" i="18"/>
  <c r="F9" i="18"/>
  <c r="D9" i="18"/>
  <c r="C9" i="18"/>
  <c r="B9" i="18"/>
  <c r="P8" i="18"/>
  <c r="E8" i="18"/>
  <c r="O9" i="18" s="1"/>
  <c r="E7" i="18"/>
  <c r="O8" i="18" s="1"/>
  <c r="AA6" i="18"/>
  <c r="AA11" i="18" s="1"/>
  <c r="T6" i="18"/>
  <c r="R6" i="18"/>
  <c r="E6" i="18"/>
  <c r="O7" i="18" s="1"/>
  <c r="E5" i="18"/>
  <c r="O6" i="18" s="1"/>
  <c r="J105" i="17"/>
  <c r="I105" i="17"/>
  <c r="AA17" i="17" s="1"/>
  <c r="H105" i="17"/>
  <c r="AA16" i="17" s="1"/>
  <c r="G105" i="17"/>
  <c r="F105" i="17"/>
  <c r="D105" i="17"/>
  <c r="C105" i="17"/>
  <c r="B105" i="17"/>
  <c r="E104" i="17"/>
  <c r="E103" i="17"/>
  <c r="AA8" i="17" s="1"/>
  <c r="E102" i="17"/>
  <c r="AA7" i="17" s="1"/>
  <c r="E101" i="17"/>
  <c r="J97" i="17"/>
  <c r="I97" i="17"/>
  <c r="Z17" i="17" s="1"/>
  <c r="H97" i="17"/>
  <c r="Z16" i="17"/>
  <c r="G97" i="17"/>
  <c r="F97" i="17"/>
  <c r="D97" i="17"/>
  <c r="C97" i="17"/>
  <c r="B97" i="17"/>
  <c r="E96" i="17"/>
  <c r="Z9" i="17" s="1"/>
  <c r="E95" i="17"/>
  <c r="Z8" i="17"/>
  <c r="E94" i="17"/>
  <c r="Z7" i="17" s="1"/>
  <c r="E93" i="17"/>
  <c r="Z6" i="17" s="1"/>
  <c r="Z10" i="17" s="1"/>
  <c r="J89" i="17"/>
  <c r="I89" i="17"/>
  <c r="Y17" i="17" s="1"/>
  <c r="H89" i="17"/>
  <c r="Y16" i="17" s="1"/>
  <c r="G89" i="17"/>
  <c r="F89" i="17"/>
  <c r="D89" i="17"/>
  <c r="C89" i="17"/>
  <c r="B89" i="17"/>
  <c r="E88" i="17"/>
  <c r="Y9" i="17"/>
  <c r="E87" i="17"/>
  <c r="Y8" i="17" s="1"/>
  <c r="E86" i="17"/>
  <c r="Y7" i="17" s="1"/>
  <c r="Y10" i="17" s="1"/>
  <c r="E85" i="17"/>
  <c r="Y6" i="17" s="1"/>
  <c r="J81" i="17"/>
  <c r="I81" i="17"/>
  <c r="X17" i="17" s="1"/>
  <c r="H81" i="17"/>
  <c r="X16" i="17" s="1"/>
  <c r="G81" i="17"/>
  <c r="F81" i="17"/>
  <c r="D81" i="17"/>
  <c r="C81" i="17"/>
  <c r="B81" i="17"/>
  <c r="E80" i="17"/>
  <c r="X9" i="17" s="1"/>
  <c r="E79" i="17"/>
  <c r="X8" i="17" s="1"/>
  <c r="X10" i="17" s="1"/>
  <c r="E78" i="17"/>
  <c r="X7" i="17"/>
  <c r="E77" i="17"/>
  <c r="J73" i="17"/>
  <c r="I73" i="17"/>
  <c r="W17" i="17"/>
  <c r="H73" i="17"/>
  <c r="W16" i="17" s="1"/>
  <c r="G73" i="17"/>
  <c r="F73" i="17"/>
  <c r="D73" i="17"/>
  <c r="C73" i="17"/>
  <c r="B73" i="17"/>
  <c r="E72" i="17"/>
  <c r="W9" i="17" s="1"/>
  <c r="E71" i="17"/>
  <c r="E70" i="17"/>
  <c r="W7" i="17" s="1"/>
  <c r="E69" i="17"/>
  <c r="J65" i="17"/>
  <c r="I65" i="17"/>
  <c r="V17" i="17" s="1"/>
  <c r="H65" i="17"/>
  <c r="V16" i="17" s="1"/>
  <c r="G65" i="17"/>
  <c r="F65" i="17"/>
  <c r="D65" i="17"/>
  <c r="C65" i="17"/>
  <c r="B65" i="17"/>
  <c r="E64" i="17"/>
  <c r="V9" i="17"/>
  <c r="E63" i="17"/>
  <c r="E62" i="17"/>
  <c r="E61" i="17"/>
  <c r="J57" i="17"/>
  <c r="I57" i="17"/>
  <c r="U17" i="17" s="1"/>
  <c r="H57" i="17"/>
  <c r="U16" i="17" s="1"/>
  <c r="G57" i="17"/>
  <c r="F57" i="17"/>
  <c r="D57" i="17"/>
  <c r="C57" i="17"/>
  <c r="B57" i="17"/>
  <c r="E56" i="17"/>
  <c r="U9" i="17" s="1"/>
  <c r="E55" i="17"/>
  <c r="E54" i="17"/>
  <c r="U7" i="17" s="1"/>
  <c r="E53" i="17"/>
  <c r="J49" i="17"/>
  <c r="I49" i="17"/>
  <c r="T17" i="17" s="1"/>
  <c r="H49" i="17"/>
  <c r="T16" i="17" s="1"/>
  <c r="G49" i="17"/>
  <c r="F49" i="17"/>
  <c r="D49" i="17"/>
  <c r="C49" i="17"/>
  <c r="B49" i="17"/>
  <c r="E48" i="17"/>
  <c r="T9" i="17" s="1"/>
  <c r="E47" i="17"/>
  <c r="E46" i="17"/>
  <c r="T7" i="17" s="1"/>
  <c r="E45" i="17"/>
  <c r="E49" i="17" s="1"/>
  <c r="L47" i="17" s="1"/>
  <c r="J41" i="17"/>
  <c r="I41" i="17"/>
  <c r="S17" i="17" s="1"/>
  <c r="H41" i="17"/>
  <c r="S16" i="17" s="1"/>
  <c r="G41" i="17"/>
  <c r="F41" i="17"/>
  <c r="D41" i="17"/>
  <c r="C41" i="17"/>
  <c r="B41" i="17"/>
  <c r="E40" i="17"/>
  <c r="S9" i="17" s="1"/>
  <c r="E39" i="17"/>
  <c r="S8" i="17" s="1"/>
  <c r="E38" i="17"/>
  <c r="E37" i="17"/>
  <c r="S6" i="17" s="1"/>
  <c r="L34" i="17"/>
  <c r="J33" i="17"/>
  <c r="I33" i="17"/>
  <c r="R17" i="17" s="1"/>
  <c r="H33" i="17"/>
  <c r="R16" i="17" s="1"/>
  <c r="G33" i="17"/>
  <c r="F33" i="17"/>
  <c r="D33" i="17"/>
  <c r="C33" i="17"/>
  <c r="B33" i="17"/>
  <c r="E32" i="17"/>
  <c r="E31" i="17"/>
  <c r="R8" i="17" s="1"/>
  <c r="E30" i="17"/>
  <c r="R7" i="17" s="1"/>
  <c r="E29" i="17"/>
  <c r="R6" i="17" s="1"/>
  <c r="J25" i="17"/>
  <c r="I25" i="17"/>
  <c r="Q17" i="17" s="1"/>
  <c r="H25" i="17"/>
  <c r="Q16" i="17" s="1"/>
  <c r="G25" i="17"/>
  <c r="F25" i="17"/>
  <c r="D25" i="17"/>
  <c r="C25" i="17"/>
  <c r="B25" i="17"/>
  <c r="E24" i="17"/>
  <c r="E23" i="17"/>
  <c r="Q8" i="17" s="1"/>
  <c r="E22" i="17"/>
  <c r="Q7" i="17" s="1"/>
  <c r="E21" i="17"/>
  <c r="Q6" i="17"/>
  <c r="J17" i="17"/>
  <c r="I17" i="17"/>
  <c r="P17" i="17"/>
  <c r="H17" i="17"/>
  <c r="P16" i="17" s="1"/>
  <c r="G17" i="17"/>
  <c r="F17" i="17"/>
  <c r="D17" i="17"/>
  <c r="C17" i="17"/>
  <c r="B17" i="17"/>
  <c r="E16" i="17"/>
  <c r="P9" i="17" s="1"/>
  <c r="E15" i="17"/>
  <c r="P8" i="17" s="1"/>
  <c r="P10" i="17" s="1"/>
  <c r="E14" i="17"/>
  <c r="P7" i="17" s="1"/>
  <c r="E13" i="17"/>
  <c r="P6" i="17" s="1"/>
  <c r="AA9" i="17"/>
  <c r="J9" i="17"/>
  <c r="I9" i="17"/>
  <c r="O17" i="17" s="1"/>
  <c r="H9" i="17"/>
  <c r="O16" i="17" s="1"/>
  <c r="G9" i="17"/>
  <c r="F9" i="17"/>
  <c r="D9" i="17"/>
  <c r="C9" i="17"/>
  <c r="B9" i="17"/>
  <c r="W8" i="17"/>
  <c r="T8" i="17"/>
  <c r="E8" i="17"/>
  <c r="O9" i="17" s="1"/>
  <c r="S7" i="17"/>
  <c r="E7" i="17"/>
  <c r="O8" i="17" s="1"/>
  <c r="AA6" i="17"/>
  <c r="AA11" i="17" s="1"/>
  <c r="X6" i="17"/>
  <c r="E6" i="17"/>
  <c r="E5" i="17"/>
  <c r="O6" i="17" s="1"/>
  <c r="D81" i="16"/>
  <c r="B73" i="16"/>
  <c r="E61" i="16"/>
  <c r="J17" i="16"/>
  <c r="J105" i="16"/>
  <c r="I105" i="16"/>
  <c r="AA17" i="16" s="1"/>
  <c r="H105" i="16"/>
  <c r="AA16" i="16" s="1"/>
  <c r="G105" i="16"/>
  <c r="F105" i="16"/>
  <c r="D105" i="16"/>
  <c r="C105" i="16"/>
  <c r="B105" i="16"/>
  <c r="E104" i="16"/>
  <c r="E103" i="16"/>
  <c r="E102" i="16"/>
  <c r="AA7" i="16" s="1"/>
  <c r="E101" i="16"/>
  <c r="J97" i="16"/>
  <c r="I97" i="16"/>
  <c r="Z17" i="16" s="1"/>
  <c r="H97" i="16"/>
  <c r="Z16" i="16" s="1"/>
  <c r="G97" i="16"/>
  <c r="F97" i="16"/>
  <c r="D97" i="16"/>
  <c r="C97" i="16"/>
  <c r="B97" i="16"/>
  <c r="E96" i="16"/>
  <c r="Z9" i="16" s="1"/>
  <c r="E95" i="16"/>
  <c r="E94" i="16"/>
  <c r="E93" i="16"/>
  <c r="J89" i="16"/>
  <c r="I89" i="16"/>
  <c r="Y17" i="16" s="1"/>
  <c r="H89" i="16"/>
  <c r="Y16" i="16" s="1"/>
  <c r="G89" i="16"/>
  <c r="F89" i="16"/>
  <c r="D89" i="16"/>
  <c r="C89" i="16"/>
  <c r="B89" i="16"/>
  <c r="E88" i="16"/>
  <c r="Y9" i="16" s="1"/>
  <c r="E87" i="16"/>
  <c r="Y8" i="16" s="1"/>
  <c r="E86" i="16"/>
  <c r="Y7" i="16" s="1"/>
  <c r="E85" i="16"/>
  <c r="J81" i="16"/>
  <c r="I81" i="16"/>
  <c r="X17" i="16" s="1"/>
  <c r="H81" i="16"/>
  <c r="X16" i="16" s="1"/>
  <c r="G81" i="16"/>
  <c r="F81" i="16"/>
  <c r="C81" i="16"/>
  <c r="B81" i="16"/>
  <c r="E80" i="16"/>
  <c r="E79" i="16"/>
  <c r="X8" i="16" s="1"/>
  <c r="E78" i="16"/>
  <c r="X7" i="16" s="1"/>
  <c r="E77" i="16"/>
  <c r="X6" i="16" s="1"/>
  <c r="J73" i="16"/>
  <c r="I73" i="16"/>
  <c r="W17" i="16" s="1"/>
  <c r="H73" i="16"/>
  <c r="W16" i="16" s="1"/>
  <c r="G73" i="16"/>
  <c r="F73" i="16"/>
  <c r="D73" i="16"/>
  <c r="C73" i="16"/>
  <c r="E72" i="16"/>
  <c r="W9" i="16" s="1"/>
  <c r="E71" i="16"/>
  <c r="W8" i="16" s="1"/>
  <c r="W10" i="16" s="1"/>
  <c r="E70" i="16"/>
  <c r="W7" i="16" s="1"/>
  <c r="E69" i="16"/>
  <c r="W6" i="16" s="1"/>
  <c r="J65" i="16"/>
  <c r="I65" i="16"/>
  <c r="V17" i="16" s="1"/>
  <c r="H65" i="16"/>
  <c r="V16" i="16" s="1"/>
  <c r="G65" i="16"/>
  <c r="F65" i="16"/>
  <c r="D65" i="16"/>
  <c r="C65" i="16"/>
  <c r="B65" i="16"/>
  <c r="E64" i="16"/>
  <c r="V9" i="16"/>
  <c r="E63" i="16"/>
  <c r="V8" i="16" s="1"/>
  <c r="E62" i="16"/>
  <c r="V7" i="16" s="1"/>
  <c r="J57" i="16"/>
  <c r="I57" i="16"/>
  <c r="U17" i="16" s="1"/>
  <c r="H57" i="16"/>
  <c r="U16" i="16" s="1"/>
  <c r="G57" i="16"/>
  <c r="F57" i="16"/>
  <c r="D57" i="16"/>
  <c r="C57" i="16"/>
  <c r="B57" i="16"/>
  <c r="E56" i="16"/>
  <c r="E55" i="16"/>
  <c r="U8" i="16" s="1"/>
  <c r="E54" i="16"/>
  <c r="U7" i="16" s="1"/>
  <c r="E53" i="16"/>
  <c r="U6" i="16" s="1"/>
  <c r="J49" i="16"/>
  <c r="I49" i="16"/>
  <c r="T17" i="16" s="1"/>
  <c r="H49" i="16"/>
  <c r="T16" i="16" s="1"/>
  <c r="G49" i="16"/>
  <c r="F49" i="16"/>
  <c r="D49" i="16"/>
  <c r="C49" i="16"/>
  <c r="B49" i="16"/>
  <c r="E48" i="16"/>
  <c r="T9" i="16" s="1"/>
  <c r="E47" i="16"/>
  <c r="T8" i="16" s="1"/>
  <c r="E46" i="16"/>
  <c r="T7" i="16" s="1"/>
  <c r="E45" i="16"/>
  <c r="J41" i="16"/>
  <c r="I41" i="16"/>
  <c r="S17" i="16" s="1"/>
  <c r="H41" i="16"/>
  <c r="S16" i="16" s="1"/>
  <c r="G41" i="16"/>
  <c r="F41" i="16"/>
  <c r="D41" i="16"/>
  <c r="C41" i="16"/>
  <c r="B41" i="16"/>
  <c r="E40" i="16"/>
  <c r="S9" i="16"/>
  <c r="E39" i="16"/>
  <c r="S8" i="16" s="1"/>
  <c r="E38" i="16"/>
  <c r="S7" i="16" s="1"/>
  <c r="E37" i="16"/>
  <c r="S6" i="16" s="1"/>
  <c r="L34" i="16"/>
  <c r="J33" i="16"/>
  <c r="I33" i="16"/>
  <c r="R17" i="16" s="1"/>
  <c r="H33" i="16"/>
  <c r="R16" i="16" s="1"/>
  <c r="G33" i="16"/>
  <c r="F33" i="16"/>
  <c r="D33" i="16"/>
  <c r="C33" i="16"/>
  <c r="B33" i="16"/>
  <c r="E32" i="16"/>
  <c r="R9" i="16" s="1"/>
  <c r="E31" i="16"/>
  <c r="R8" i="16" s="1"/>
  <c r="E30" i="16"/>
  <c r="R7" i="16"/>
  <c r="E29" i="16"/>
  <c r="R6" i="16" s="1"/>
  <c r="J25" i="16"/>
  <c r="I25" i="16"/>
  <c r="Q17" i="16" s="1"/>
  <c r="H25" i="16"/>
  <c r="Q16" i="16" s="1"/>
  <c r="G25" i="16"/>
  <c r="F25" i="16"/>
  <c r="D25" i="16"/>
  <c r="C25" i="16"/>
  <c r="B25" i="16"/>
  <c r="E24" i="16"/>
  <c r="Q9" i="16" s="1"/>
  <c r="E23" i="16"/>
  <c r="E22" i="16"/>
  <c r="Q7" i="16"/>
  <c r="E21" i="16"/>
  <c r="Q6" i="16" s="1"/>
  <c r="I17" i="16"/>
  <c r="P17" i="16" s="1"/>
  <c r="H17" i="16"/>
  <c r="P16" i="16" s="1"/>
  <c r="G17" i="16"/>
  <c r="F17" i="16"/>
  <c r="D17" i="16"/>
  <c r="C17" i="16"/>
  <c r="B17" i="16"/>
  <c r="E16" i="16"/>
  <c r="P9" i="16"/>
  <c r="E15" i="16"/>
  <c r="P8" i="16" s="1"/>
  <c r="E14" i="16"/>
  <c r="E13" i="16"/>
  <c r="AA9" i="16"/>
  <c r="J9" i="16"/>
  <c r="I9" i="16"/>
  <c r="O17" i="16" s="1"/>
  <c r="H9" i="16"/>
  <c r="O16" i="16" s="1"/>
  <c r="G9" i="16"/>
  <c r="F9" i="16"/>
  <c r="D9" i="16"/>
  <c r="C9" i="16"/>
  <c r="B9" i="16"/>
  <c r="AA8" i="16"/>
  <c r="E8" i="16"/>
  <c r="O9" i="16" s="1"/>
  <c r="Z7" i="16"/>
  <c r="E7" i="16"/>
  <c r="O8" i="16" s="1"/>
  <c r="AA6" i="16"/>
  <c r="AA11" i="16" s="1"/>
  <c r="Z6" i="16"/>
  <c r="E6" i="16"/>
  <c r="O7" i="16"/>
  <c r="E5" i="16"/>
  <c r="E8" i="15"/>
  <c r="E7" i="15"/>
  <c r="E6" i="15"/>
  <c r="O7" i="15" s="1"/>
  <c r="E5" i="15"/>
  <c r="E104" i="15"/>
  <c r="E103" i="15"/>
  <c r="AA8" i="15" s="1"/>
  <c r="E102" i="15"/>
  <c r="AA7" i="15" s="1"/>
  <c r="E101" i="15"/>
  <c r="E96" i="15"/>
  <c r="E95" i="15"/>
  <c r="E94" i="15"/>
  <c r="E97" i="15" s="1"/>
  <c r="E93" i="15"/>
  <c r="Z6" i="15" s="1"/>
  <c r="E88" i="15"/>
  <c r="Y9" i="15" s="1"/>
  <c r="E87" i="15"/>
  <c r="Y8" i="15" s="1"/>
  <c r="E86" i="15"/>
  <c r="E85" i="15"/>
  <c r="Y6" i="15" s="1"/>
  <c r="E80" i="15"/>
  <c r="X9" i="15" s="1"/>
  <c r="E79" i="15"/>
  <c r="X8" i="15" s="1"/>
  <c r="E78" i="15"/>
  <c r="E77" i="15"/>
  <c r="X6" i="15"/>
  <c r="E72" i="15"/>
  <c r="W9" i="15" s="1"/>
  <c r="E71" i="15"/>
  <c r="E70" i="15"/>
  <c r="W7" i="15" s="1"/>
  <c r="E69" i="15"/>
  <c r="W6" i="15" s="1"/>
  <c r="E64" i="15"/>
  <c r="V9" i="15"/>
  <c r="V10" i="15" s="1"/>
  <c r="E63" i="15"/>
  <c r="V8" i="15" s="1"/>
  <c r="E62" i="15"/>
  <c r="V7" i="15" s="1"/>
  <c r="E61" i="15"/>
  <c r="V6" i="15" s="1"/>
  <c r="E56" i="15"/>
  <c r="U9" i="15" s="1"/>
  <c r="E55" i="15"/>
  <c r="U8" i="15" s="1"/>
  <c r="E54" i="15"/>
  <c r="E53" i="15"/>
  <c r="E48" i="15"/>
  <c r="T9" i="15" s="1"/>
  <c r="E47" i="15"/>
  <c r="E46" i="15"/>
  <c r="E45" i="15"/>
  <c r="T6" i="15" s="1"/>
  <c r="E40" i="15"/>
  <c r="S9" i="15" s="1"/>
  <c r="E39" i="15"/>
  <c r="E38" i="15"/>
  <c r="S7" i="15"/>
  <c r="E37" i="15"/>
  <c r="S6" i="15" s="1"/>
  <c r="E32" i="15"/>
  <c r="E30" i="15"/>
  <c r="E31" i="15"/>
  <c r="R8" i="15" s="1"/>
  <c r="E29" i="15"/>
  <c r="J97" i="14"/>
  <c r="I97" i="14"/>
  <c r="H89" i="14"/>
  <c r="Y16" i="14" s="1"/>
  <c r="E22" i="15"/>
  <c r="Q7" i="15" s="1"/>
  <c r="E23" i="15"/>
  <c r="E24" i="15"/>
  <c r="E21" i="15"/>
  <c r="Q6" i="15" s="1"/>
  <c r="J105" i="14"/>
  <c r="H105" i="14"/>
  <c r="I105" i="14"/>
  <c r="F105" i="14"/>
  <c r="G105" i="14"/>
  <c r="J17" i="15"/>
  <c r="I17" i="15"/>
  <c r="P17" i="15"/>
  <c r="H17" i="15"/>
  <c r="P16" i="15" s="1"/>
  <c r="G17" i="15"/>
  <c r="F17" i="15"/>
  <c r="G9" i="15"/>
  <c r="H9" i="15"/>
  <c r="I9" i="15"/>
  <c r="J9" i="15"/>
  <c r="F9" i="15"/>
  <c r="E14" i="15"/>
  <c r="E15" i="15"/>
  <c r="E16" i="15"/>
  <c r="P9" i="15" s="1"/>
  <c r="E13" i="15"/>
  <c r="C9" i="15"/>
  <c r="D9" i="15"/>
  <c r="B9" i="15"/>
  <c r="J105" i="15"/>
  <c r="I105" i="15"/>
  <c r="AA17" i="15" s="1"/>
  <c r="H105" i="15"/>
  <c r="AA16" i="15" s="1"/>
  <c r="G105" i="15"/>
  <c r="F105" i="15"/>
  <c r="D105" i="15"/>
  <c r="C105" i="15"/>
  <c r="B105" i="15"/>
  <c r="J97" i="15"/>
  <c r="I97" i="15"/>
  <c r="Z17" i="15" s="1"/>
  <c r="H97" i="15"/>
  <c r="Z16" i="15" s="1"/>
  <c r="G97" i="15"/>
  <c r="F97" i="15"/>
  <c r="D97" i="15"/>
  <c r="C97" i="15"/>
  <c r="B97" i="15"/>
  <c r="J89" i="15"/>
  <c r="I89" i="15"/>
  <c r="Y17" i="15" s="1"/>
  <c r="H89" i="15"/>
  <c r="Y16" i="15" s="1"/>
  <c r="G89" i="15"/>
  <c r="F89" i="15"/>
  <c r="D89" i="15"/>
  <c r="C89" i="15"/>
  <c r="B89" i="15"/>
  <c r="J81" i="15"/>
  <c r="I81" i="15"/>
  <c r="X17" i="15" s="1"/>
  <c r="H81" i="15"/>
  <c r="X16" i="15" s="1"/>
  <c r="G81" i="15"/>
  <c r="F81" i="15"/>
  <c r="D81" i="15"/>
  <c r="C81" i="15"/>
  <c r="B81" i="15"/>
  <c r="J73" i="15"/>
  <c r="I73" i="15"/>
  <c r="W17" i="15"/>
  <c r="H73" i="15"/>
  <c r="W16" i="15" s="1"/>
  <c r="G73" i="15"/>
  <c r="F73" i="15"/>
  <c r="D73" i="15"/>
  <c r="C73" i="15"/>
  <c r="B73" i="15"/>
  <c r="J65" i="15"/>
  <c r="I65" i="15"/>
  <c r="V17" i="15" s="1"/>
  <c r="H65" i="15"/>
  <c r="G65" i="15"/>
  <c r="F65" i="15"/>
  <c r="D65" i="15"/>
  <c r="C65" i="15"/>
  <c r="B65" i="15"/>
  <c r="J57" i="15"/>
  <c r="I57" i="15"/>
  <c r="U17" i="15" s="1"/>
  <c r="H57" i="15"/>
  <c r="U16" i="15"/>
  <c r="G57" i="15"/>
  <c r="F57" i="15"/>
  <c r="D57" i="15"/>
  <c r="C57" i="15"/>
  <c r="B57" i="15"/>
  <c r="J49" i="15"/>
  <c r="I49" i="15"/>
  <c r="T17" i="15"/>
  <c r="H49" i="15"/>
  <c r="T16" i="15" s="1"/>
  <c r="G49" i="15"/>
  <c r="F49" i="15"/>
  <c r="D49" i="15"/>
  <c r="C49" i="15"/>
  <c r="B49" i="15"/>
  <c r="J41" i="15"/>
  <c r="I41" i="15"/>
  <c r="S17" i="15" s="1"/>
  <c r="H41" i="15"/>
  <c r="S16" i="15"/>
  <c r="G41" i="15"/>
  <c r="F41" i="15"/>
  <c r="D41" i="15"/>
  <c r="C41" i="15"/>
  <c r="B41" i="15"/>
  <c r="L34" i="15"/>
  <c r="J33" i="15"/>
  <c r="I33" i="15"/>
  <c r="R17" i="15" s="1"/>
  <c r="H33" i="15"/>
  <c r="R16" i="15" s="1"/>
  <c r="G33" i="15"/>
  <c r="F33" i="15"/>
  <c r="D33" i="15"/>
  <c r="C33" i="15"/>
  <c r="B33" i="15"/>
  <c r="J25" i="15"/>
  <c r="I25" i="15"/>
  <c r="Q17" i="15" s="1"/>
  <c r="H25" i="15"/>
  <c r="Q16" i="15" s="1"/>
  <c r="G25" i="15"/>
  <c r="F25" i="15"/>
  <c r="D25" i="15"/>
  <c r="C25" i="15"/>
  <c r="B25" i="15"/>
  <c r="D17" i="15"/>
  <c r="C17" i="15"/>
  <c r="B17" i="15"/>
  <c r="V16" i="15"/>
  <c r="AA9" i="15"/>
  <c r="Z9" i="15"/>
  <c r="Q9" i="15"/>
  <c r="O9" i="15"/>
  <c r="Z8" i="15"/>
  <c r="S8" i="15"/>
  <c r="P8" i="15"/>
  <c r="O8" i="15"/>
  <c r="U7" i="15"/>
  <c r="T7" i="15"/>
  <c r="R7" i="15"/>
  <c r="R6" i="15"/>
  <c r="O25" i="13"/>
  <c r="O23" i="13"/>
  <c r="O22" i="13"/>
  <c r="O31" i="12"/>
  <c r="O30" i="12"/>
  <c r="O29" i="12"/>
  <c r="O28" i="12"/>
  <c r="O27" i="12"/>
  <c r="O26" i="12"/>
  <c r="O25" i="12"/>
  <c r="O24" i="12"/>
  <c r="O23" i="12"/>
  <c r="J17" i="14"/>
  <c r="I17" i="14"/>
  <c r="H17" i="14"/>
  <c r="P16" i="14" s="1"/>
  <c r="G17" i="14"/>
  <c r="F17" i="14"/>
  <c r="E17" i="14"/>
  <c r="L15" i="14"/>
  <c r="D17" i="14"/>
  <c r="C17" i="14"/>
  <c r="B17" i="14"/>
  <c r="J25" i="14"/>
  <c r="I25" i="14"/>
  <c r="Q17" i="14"/>
  <c r="H25" i="14"/>
  <c r="G25" i="14"/>
  <c r="F25" i="14"/>
  <c r="E25" i="14"/>
  <c r="L23" i="14" s="1"/>
  <c r="D25" i="14"/>
  <c r="C25" i="14"/>
  <c r="B25" i="14"/>
  <c r="J33" i="14"/>
  <c r="I33" i="14"/>
  <c r="R17" i="14" s="1"/>
  <c r="H33" i="14"/>
  <c r="R16" i="14" s="1"/>
  <c r="G33" i="14"/>
  <c r="F33" i="14"/>
  <c r="E33" i="14"/>
  <c r="L31" i="14" s="1"/>
  <c r="D33" i="14"/>
  <c r="C33" i="14"/>
  <c r="B33" i="14"/>
  <c r="J41" i="14"/>
  <c r="I41" i="14"/>
  <c r="S17" i="14" s="1"/>
  <c r="H41" i="14"/>
  <c r="S16" i="14" s="1"/>
  <c r="G41" i="14"/>
  <c r="F41" i="14"/>
  <c r="E41" i="14"/>
  <c r="L39" i="14" s="1"/>
  <c r="D41" i="14"/>
  <c r="C41" i="14"/>
  <c r="B41" i="14"/>
  <c r="J49" i="14"/>
  <c r="I49" i="14"/>
  <c r="T17" i="14"/>
  <c r="H49" i="14"/>
  <c r="T16" i="14" s="1"/>
  <c r="G49" i="14"/>
  <c r="F49" i="14"/>
  <c r="E49" i="14"/>
  <c r="L47" i="14" s="1"/>
  <c r="D49" i="14"/>
  <c r="C49" i="14"/>
  <c r="B49" i="14"/>
  <c r="J57" i="14"/>
  <c r="I57" i="14"/>
  <c r="U17" i="14"/>
  <c r="H57" i="14"/>
  <c r="U16" i="14" s="1"/>
  <c r="G57" i="14"/>
  <c r="F57" i="14"/>
  <c r="E57" i="14"/>
  <c r="L55" i="14" s="1"/>
  <c r="D57" i="14"/>
  <c r="C57" i="14"/>
  <c r="B57" i="14"/>
  <c r="J65" i="14"/>
  <c r="I65" i="14"/>
  <c r="V17" i="14" s="1"/>
  <c r="H65" i="14"/>
  <c r="V16" i="14" s="1"/>
  <c r="G65" i="14"/>
  <c r="F65" i="14"/>
  <c r="E65" i="14"/>
  <c r="L63" i="14" s="1"/>
  <c r="D65" i="14"/>
  <c r="C65" i="14"/>
  <c r="B65" i="14"/>
  <c r="E73" i="14"/>
  <c r="L71" i="14"/>
  <c r="J73" i="14"/>
  <c r="I73" i="14"/>
  <c r="W17" i="14" s="1"/>
  <c r="H73" i="14"/>
  <c r="W16" i="14" s="1"/>
  <c r="G73" i="14"/>
  <c r="F73" i="14"/>
  <c r="D73" i="14"/>
  <c r="C73" i="14"/>
  <c r="B73" i="14"/>
  <c r="Q16" i="14"/>
  <c r="E105" i="14"/>
  <c r="L103" i="14"/>
  <c r="D105" i="14"/>
  <c r="C105" i="14"/>
  <c r="B105" i="14"/>
  <c r="Z17" i="14"/>
  <c r="H97" i="14"/>
  <c r="Z16" i="14"/>
  <c r="G97" i="14"/>
  <c r="F97" i="14"/>
  <c r="E97" i="14"/>
  <c r="D97" i="14"/>
  <c r="C97" i="14"/>
  <c r="B97" i="14"/>
  <c r="L95" i="14"/>
  <c r="J89" i="14"/>
  <c r="I89" i="14"/>
  <c r="Y17" i="14"/>
  <c r="G89" i="14"/>
  <c r="F89" i="14"/>
  <c r="E89" i="14"/>
  <c r="L87" i="14" s="1"/>
  <c r="D89" i="14"/>
  <c r="C89" i="14"/>
  <c r="B89" i="14"/>
  <c r="J81" i="14"/>
  <c r="I81" i="14"/>
  <c r="X17" i="14" s="1"/>
  <c r="H81" i="14"/>
  <c r="X16" i="14" s="1"/>
  <c r="G81" i="14"/>
  <c r="F81" i="14"/>
  <c r="E81" i="14"/>
  <c r="L79" i="14" s="1"/>
  <c r="D81" i="14"/>
  <c r="C81" i="14"/>
  <c r="B81" i="14"/>
  <c r="L34" i="14"/>
  <c r="P17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O17" i="14"/>
  <c r="O16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AA7" i="14"/>
  <c r="Z7" i="14"/>
  <c r="Y7" i="14"/>
  <c r="X7" i="14"/>
  <c r="W7" i="14"/>
  <c r="V7" i="14"/>
  <c r="U7" i="14"/>
  <c r="T7" i="14"/>
  <c r="S7" i="14"/>
  <c r="S10" i="14" s="1"/>
  <c r="R7" i="14"/>
  <c r="Q7" i="14"/>
  <c r="P7" i="14"/>
  <c r="O7" i="14"/>
  <c r="O10" i="14" s="1"/>
  <c r="L7" i="14"/>
  <c r="AA6" i="14"/>
  <c r="Z6" i="14"/>
  <c r="Y6" i="14"/>
  <c r="X6" i="14"/>
  <c r="W6" i="14"/>
  <c r="V6" i="14"/>
  <c r="V10" i="14"/>
  <c r="U6" i="14"/>
  <c r="U10" i="14"/>
  <c r="T6" i="14"/>
  <c r="T10" i="14"/>
  <c r="S6" i="14"/>
  <c r="R6" i="14"/>
  <c r="Q6" i="14"/>
  <c r="P6" i="14"/>
  <c r="P10" i="14" s="1"/>
  <c r="Q11" i="14" s="1"/>
  <c r="O6" i="14"/>
  <c r="AA9" i="13"/>
  <c r="AA8" i="13"/>
  <c r="J105" i="13"/>
  <c r="H105" i="13"/>
  <c r="AA16" i="13"/>
  <c r="F105" i="13"/>
  <c r="AA7" i="13"/>
  <c r="C105" i="13"/>
  <c r="B65" i="13"/>
  <c r="C65" i="13"/>
  <c r="D65" i="13"/>
  <c r="E65" i="13"/>
  <c r="L63" i="13"/>
  <c r="F65" i="13"/>
  <c r="O28" i="13" s="1"/>
  <c r="G65" i="13"/>
  <c r="H65" i="13"/>
  <c r="V16" i="13" s="1"/>
  <c r="I65" i="13"/>
  <c r="V17" i="13" s="1"/>
  <c r="J65" i="13"/>
  <c r="L39" i="13"/>
  <c r="J89" i="13"/>
  <c r="I89" i="13"/>
  <c r="Y17" i="13" s="1"/>
  <c r="H89" i="13"/>
  <c r="Y16" i="13" s="1"/>
  <c r="G89" i="13"/>
  <c r="F89" i="13"/>
  <c r="O31" i="13" s="1"/>
  <c r="E89" i="13"/>
  <c r="L87" i="13" s="1"/>
  <c r="D89" i="13"/>
  <c r="C89" i="13"/>
  <c r="B89" i="13"/>
  <c r="J81" i="13"/>
  <c r="I81" i="13"/>
  <c r="H81" i="13"/>
  <c r="G81" i="13"/>
  <c r="F81" i="13"/>
  <c r="O30" i="13" s="1"/>
  <c r="E81" i="13"/>
  <c r="L79" i="13" s="1"/>
  <c r="D81" i="13"/>
  <c r="C81" i="13"/>
  <c r="B81" i="13"/>
  <c r="J73" i="13"/>
  <c r="I73" i="13"/>
  <c r="H73" i="13"/>
  <c r="W16" i="13" s="1"/>
  <c r="G73" i="13"/>
  <c r="F73" i="13"/>
  <c r="O29" i="13"/>
  <c r="E73" i="13"/>
  <c r="L71" i="13" s="1"/>
  <c r="D73" i="13"/>
  <c r="C73" i="13"/>
  <c r="B73" i="13"/>
  <c r="J57" i="13"/>
  <c r="I57" i="13"/>
  <c r="U17" i="13" s="1"/>
  <c r="H57" i="13"/>
  <c r="U16" i="13" s="1"/>
  <c r="G57" i="13"/>
  <c r="F57" i="13"/>
  <c r="O27" i="13" s="1"/>
  <c r="E57" i="13"/>
  <c r="L55" i="13" s="1"/>
  <c r="D57" i="13"/>
  <c r="C57" i="13"/>
  <c r="B57" i="13"/>
  <c r="J49" i="13"/>
  <c r="I49" i="13"/>
  <c r="H49" i="13"/>
  <c r="T16" i="13" s="1"/>
  <c r="G49" i="13"/>
  <c r="F49" i="13"/>
  <c r="O26" i="13" s="1"/>
  <c r="E49" i="13"/>
  <c r="L47" i="13" s="1"/>
  <c r="D49" i="13"/>
  <c r="C49" i="13"/>
  <c r="B49" i="13"/>
  <c r="J33" i="13"/>
  <c r="I33" i="13"/>
  <c r="R17" i="13" s="1"/>
  <c r="H33" i="13"/>
  <c r="R16" i="13" s="1"/>
  <c r="G33" i="13"/>
  <c r="F33" i="13"/>
  <c r="O24" i="13" s="1"/>
  <c r="E33" i="13"/>
  <c r="L31" i="13" s="1"/>
  <c r="D33" i="13"/>
  <c r="C33" i="13"/>
  <c r="B33" i="13"/>
  <c r="L23" i="13"/>
  <c r="L15" i="13"/>
  <c r="P16" i="13"/>
  <c r="P17" i="13"/>
  <c r="Q16" i="13"/>
  <c r="I105" i="13"/>
  <c r="AA17" i="13"/>
  <c r="G105" i="13"/>
  <c r="D105" i="13"/>
  <c r="B105" i="13"/>
  <c r="J97" i="13"/>
  <c r="I97" i="13"/>
  <c r="Z17" i="13" s="1"/>
  <c r="H97" i="13"/>
  <c r="Z16" i="13" s="1"/>
  <c r="G97" i="13"/>
  <c r="F97" i="13"/>
  <c r="O32" i="13" s="1"/>
  <c r="E97" i="13"/>
  <c r="L95" i="13" s="1"/>
  <c r="D97" i="13"/>
  <c r="C97" i="13"/>
  <c r="B97" i="13"/>
  <c r="L34" i="13"/>
  <c r="X17" i="13"/>
  <c r="W17" i="13"/>
  <c r="T17" i="13"/>
  <c r="S17" i="13"/>
  <c r="Q17" i="13"/>
  <c r="X16" i="13"/>
  <c r="S16" i="13"/>
  <c r="Z9" i="13"/>
  <c r="Y9" i="13"/>
  <c r="X9" i="13"/>
  <c r="X10" i="13" s="1"/>
  <c r="W9" i="13"/>
  <c r="V9" i="13"/>
  <c r="U9" i="13"/>
  <c r="T9" i="13"/>
  <c r="T10" i="13" s="1"/>
  <c r="T11" i="13" s="1"/>
  <c r="S9" i="13"/>
  <c r="R9" i="13"/>
  <c r="Q9" i="13"/>
  <c r="P9" i="13"/>
  <c r="P10" i="13" s="1"/>
  <c r="Q11" i="13" s="1"/>
  <c r="O9" i="13"/>
  <c r="J9" i="13"/>
  <c r="I9" i="13"/>
  <c r="O17" i="13" s="1"/>
  <c r="H9" i="13"/>
  <c r="G9" i="13"/>
  <c r="F9" i="13"/>
  <c r="E9" i="13"/>
  <c r="L7" i="13"/>
  <c r="D9" i="13"/>
  <c r="C9" i="13"/>
  <c r="B9" i="13"/>
  <c r="Z8" i="13"/>
  <c r="Y8" i="13"/>
  <c r="X8" i="13"/>
  <c r="W8" i="13"/>
  <c r="V8" i="13"/>
  <c r="U8" i="13"/>
  <c r="T8" i="13"/>
  <c r="S8" i="13"/>
  <c r="R8" i="13"/>
  <c r="Q8" i="13"/>
  <c r="P8" i="13"/>
  <c r="O8" i="13"/>
  <c r="Z7" i="13"/>
  <c r="Y7" i="13"/>
  <c r="X7" i="13"/>
  <c r="W7" i="13"/>
  <c r="V7" i="13"/>
  <c r="U7" i="13"/>
  <c r="T7" i="13"/>
  <c r="S7" i="13"/>
  <c r="R7" i="13"/>
  <c r="Q7" i="13"/>
  <c r="P7" i="13"/>
  <c r="O7" i="13"/>
  <c r="Z6" i="13"/>
  <c r="Z10" i="13" s="1"/>
  <c r="Z11" i="13" s="1"/>
  <c r="Y6" i="13"/>
  <c r="X6" i="13"/>
  <c r="W6" i="13"/>
  <c r="V6" i="13"/>
  <c r="V10" i="13" s="1"/>
  <c r="U6" i="13"/>
  <c r="T6" i="13"/>
  <c r="S6" i="13"/>
  <c r="S10" i="13"/>
  <c r="R6" i="13"/>
  <c r="Q6" i="13"/>
  <c r="P6" i="13"/>
  <c r="O6" i="13"/>
  <c r="O10" i="13" s="1"/>
  <c r="M89" i="12"/>
  <c r="M88" i="12"/>
  <c r="X17" i="12"/>
  <c r="X16" i="12"/>
  <c r="M81" i="12"/>
  <c r="L85" i="12"/>
  <c r="M72" i="12"/>
  <c r="M73" i="12"/>
  <c r="L69" i="12"/>
  <c r="M65" i="12"/>
  <c r="M64" i="12"/>
  <c r="M57" i="12"/>
  <c r="M56" i="12"/>
  <c r="U9" i="12"/>
  <c r="U8" i="12"/>
  <c r="U7" i="12"/>
  <c r="U17" i="12"/>
  <c r="U16" i="12"/>
  <c r="M49" i="12"/>
  <c r="M48" i="12"/>
  <c r="L21" i="12"/>
  <c r="Q17" i="12"/>
  <c r="Q9" i="12"/>
  <c r="Q8" i="12"/>
  <c r="Q7" i="12"/>
  <c r="Q16" i="12"/>
  <c r="E17" i="12"/>
  <c r="E9" i="12"/>
  <c r="L5" i="12" s="1"/>
  <c r="F9" i="12"/>
  <c r="J9" i="12"/>
  <c r="I9" i="12"/>
  <c r="O17" i="12"/>
  <c r="H9" i="12"/>
  <c r="O16" i="12" s="1"/>
  <c r="G9" i="12"/>
  <c r="D9" i="12"/>
  <c r="C9" i="12"/>
  <c r="B9" i="12"/>
  <c r="O8" i="12"/>
  <c r="J105" i="12"/>
  <c r="I105" i="12"/>
  <c r="H105" i="12"/>
  <c r="G105" i="12"/>
  <c r="F105" i="12"/>
  <c r="D105" i="12"/>
  <c r="C105" i="12"/>
  <c r="B105" i="12"/>
  <c r="E105" i="12"/>
  <c r="L101" i="12" s="1"/>
  <c r="J97" i="12"/>
  <c r="I97" i="12"/>
  <c r="Z17" i="12" s="1"/>
  <c r="H97" i="12"/>
  <c r="Z16" i="12" s="1"/>
  <c r="G97" i="12"/>
  <c r="F97" i="12"/>
  <c r="O32" i="12" s="1"/>
  <c r="E97" i="12"/>
  <c r="D97" i="12"/>
  <c r="C97" i="12"/>
  <c r="B97" i="12"/>
  <c r="M97" i="12" s="1"/>
  <c r="L61" i="12"/>
  <c r="T17" i="12"/>
  <c r="L45" i="12"/>
  <c r="L37" i="12"/>
  <c r="L34" i="12"/>
  <c r="R16" i="12"/>
  <c r="L29" i="12"/>
  <c r="Y17" i="12"/>
  <c r="W17" i="12"/>
  <c r="V17" i="12"/>
  <c r="S17" i="12"/>
  <c r="R17" i="12"/>
  <c r="J17" i="12"/>
  <c r="I17" i="12"/>
  <c r="P17" i="12"/>
  <c r="H17" i="12"/>
  <c r="P16" i="12" s="1"/>
  <c r="G17" i="12"/>
  <c r="F17" i="12"/>
  <c r="O22" i="12" s="1"/>
  <c r="L13" i="12"/>
  <c r="D17" i="12"/>
  <c r="C17" i="12"/>
  <c r="B17" i="12"/>
  <c r="AA16" i="12"/>
  <c r="Y16" i="12"/>
  <c r="W16" i="12"/>
  <c r="V16" i="12"/>
  <c r="T16" i="12"/>
  <c r="S16" i="12"/>
  <c r="AA9" i="12"/>
  <c r="Z9" i="12"/>
  <c r="Y9" i="12"/>
  <c r="Y10" i="12" s="1"/>
  <c r="W9" i="12"/>
  <c r="V9" i="12"/>
  <c r="T9" i="12"/>
  <c r="S9" i="12"/>
  <c r="S10" i="12" s="1"/>
  <c r="R9" i="12"/>
  <c r="P9" i="12"/>
  <c r="O9" i="12"/>
  <c r="AA8" i="12"/>
  <c r="Z8" i="12"/>
  <c r="Y8" i="12"/>
  <c r="W8" i="12"/>
  <c r="V8" i="12"/>
  <c r="V10" i="12" s="1"/>
  <c r="T8" i="12"/>
  <c r="S8" i="12"/>
  <c r="R8" i="12"/>
  <c r="P8" i="12"/>
  <c r="P10" i="12" s="1"/>
  <c r="AA7" i="12"/>
  <c r="Z7" i="12"/>
  <c r="Y7" i="12"/>
  <c r="W7" i="12"/>
  <c r="V7" i="12"/>
  <c r="T7" i="12"/>
  <c r="S7" i="12"/>
  <c r="R7" i="12"/>
  <c r="R10" i="12" s="1"/>
  <c r="P7" i="12"/>
  <c r="O7" i="12"/>
  <c r="AA6" i="12"/>
  <c r="Z6" i="12"/>
  <c r="Z10" i="12" s="1"/>
  <c r="Z11" i="12" s="1"/>
  <c r="Y6" i="12"/>
  <c r="W6" i="12"/>
  <c r="V6" i="12"/>
  <c r="T6" i="12"/>
  <c r="T10" i="12" s="1"/>
  <c r="S6" i="12"/>
  <c r="R6" i="12"/>
  <c r="P6" i="12"/>
  <c r="O6" i="12"/>
  <c r="E105" i="11"/>
  <c r="B65" i="11"/>
  <c r="J105" i="11"/>
  <c r="I105" i="11"/>
  <c r="AA17" i="11" s="1"/>
  <c r="H105" i="11"/>
  <c r="G105" i="11"/>
  <c r="F105" i="11"/>
  <c r="D105" i="11"/>
  <c r="C105" i="11"/>
  <c r="B105" i="11"/>
  <c r="J97" i="11"/>
  <c r="I97" i="11"/>
  <c r="H97" i="11"/>
  <c r="G97" i="11"/>
  <c r="F97" i="11"/>
  <c r="O32" i="11" s="1"/>
  <c r="E97" i="11"/>
  <c r="D97" i="11"/>
  <c r="C97" i="11"/>
  <c r="B97" i="11"/>
  <c r="J89" i="11"/>
  <c r="I89" i="11"/>
  <c r="Y17" i="11" s="1"/>
  <c r="H89" i="11"/>
  <c r="Y16" i="11" s="1"/>
  <c r="G89" i="11"/>
  <c r="F89" i="11"/>
  <c r="E89" i="11"/>
  <c r="D89" i="11"/>
  <c r="C89" i="11"/>
  <c r="B89" i="11"/>
  <c r="L85" i="11"/>
  <c r="J81" i="11"/>
  <c r="I81" i="11"/>
  <c r="H81" i="11"/>
  <c r="G81" i="11"/>
  <c r="F81" i="11"/>
  <c r="E81" i="11"/>
  <c r="D81" i="11"/>
  <c r="C81" i="11"/>
  <c r="B81" i="11"/>
  <c r="L77" i="11"/>
  <c r="J73" i="11"/>
  <c r="I73" i="11"/>
  <c r="W17" i="11" s="1"/>
  <c r="H73" i="11"/>
  <c r="W16" i="11" s="1"/>
  <c r="G73" i="11"/>
  <c r="F73" i="11"/>
  <c r="E73" i="11"/>
  <c r="D73" i="11"/>
  <c r="C73" i="11"/>
  <c r="B73" i="11"/>
  <c r="L69" i="11"/>
  <c r="J65" i="11"/>
  <c r="I65" i="11"/>
  <c r="V17" i="11" s="1"/>
  <c r="H65" i="11"/>
  <c r="V16" i="11" s="1"/>
  <c r="G65" i="11"/>
  <c r="F65" i="11"/>
  <c r="E65" i="11"/>
  <c r="D65" i="11"/>
  <c r="C65" i="11"/>
  <c r="J57" i="11"/>
  <c r="I57" i="11"/>
  <c r="U17" i="11" s="1"/>
  <c r="H57" i="11"/>
  <c r="U16" i="11" s="1"/>
  <c r="G57" i="11"/>
  <c r="F57" i="11"/>
  <c r="E57" i="11"/>
  <c r="D57" i="11"/>
  <c r="C57" i="11"/>
  <c r="B57" i="11"/>
  <c r="L53" i="11"/>
  <c r="J49" i="11"/>
  <c r="I49" i="11"/>
  <c r="T17" i="11" s="1"/>
  <c r="H49" i="11"/>
  <c r="T16" i="11" s="1"/>
  <c r="G49" i="11"/>
  <c r="F49" i="11"/>
  <c r="E49" i="11"/>
  <c r="D49" i="11"/>
  <c r="C49" i="11"/>
  <c r="B49" i="11"/>
  <c r="L45" i="11"/>
  <c r="J41" i="11"/>
  <c r="I41" i="11"/>
  <c r="H41" i="11"/>
  <c r="S16" i="11" s="1"/>
  <c r="G41" i="11"/>
  <c r="F41" i="11"/>
  <c r="O25" i="11" s="1"/>
  <c r="E41" i="11"/>
  <c r="D41" i="11"/>
  <c r="C41" i="11"/>
  <c r="B41" i="11"/>
  <c r="L37" i="11"/>
  <c r="L34" i="11"/>
  <c r="J33" i="11"/>
  <c r="I33" i="11"/>
  <c r="H33" i="11"/>
  <c r="R16" i="11" s="1"/>
  <c r="G33" i="11"/>
  <c r="F33" i="11"/>
  <c r="O24" i="11" s="1"/>
  <c r="E33" i="11"/>
  <c r="D33" i="11"/>
  <c r="C33" i="11"/>
  <c r="B33" i="11"/>
  <c r="L29" i="11"/>
  <c r="J25" i="11"/>
  <c r="I25" i="11"/>
  <c r="Q17" i="11" s="1"/>
  <c r="H25" i="11"/>
  <c r="Q16" i="11" s="1"/>
  <c r="G25" i="11"/>
  <c r="F25" i="11"/>
  <c r="O23" i="11" s="1"/>
  <c r="E25" i="11"/>
  <c r="D25" i="11"/>
  <c r="C25" i="11"/>
  <c r="B25" i="11"/>
  <c r="L21" i="11"/>
  <c r="X17" i="11"/>
  <c r="J17" i="11"/>
  <c r="I17" i="11"/>
  <c r="P17" i="11" s="1"/>
  <c r="H17" i="11"/>
  <c r="P16" i="11" s="1"/>
  <c r="G17" i="11"/>
  <c r="M17" i="11" s="1"/>
  <c r="F17" i="11"/>
  <c r="O22" i="11" s="1"/>
  <c r="E17" i="11"/>
  <c r="D17" i="11"/>
  <c r="C17" i="11"/>
  <c r="B17" i="11"/>
  <c r="AA16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J9" i="11"/>
  <c r="I9" i="11"/>
  <c r="O17" i="11"/>
  <c r="H9" i="11"/>
  <c r="O16" i="11" s="1"/>
  <c r="G9" i="11"/>
  <c r="F9" i="11"/>
  <c r="O21" i="11" s="1"/>
  <c r="E9" i="11"/>
  <c r="L5" i="11" s="1"/>
  <c r="D9" i="11"/>
  <c r="C9" i="11"/>
  <c r="B9" i="11"/>
  <c r="AA8" i="11"/>
  <c r="Z8" i="11"/>
  <c r="Y8" i="11"/>
  <c r="X8" i="11"/>
  <c r="W8" i="11"/>
  <c r="V8" i="11"/>
  <c r="U8" i="11"/>
  <c r="U10" i="11" s="1"/>
  <c r="T8" i="11"/>
  <c r="S8" i="11"/>
  <c r="R8" i="11"/>
  <c r="Q8" i="11"/>
  <c r="Q10" i="11" s="1"/>
  <c r="Q11" i="11" s="1"/>
  <c r="P8" i="11"/>
  <c r="O8" i="11"/>
  <c r="AA7" i="11"/>
  <c r="Z7" i="11"/>
  <c r="Z10" i="11" s="1"/>
  <c r="Y7" i="11"/>
  <c r="X7" i="11"/>
  <c r="W7" i="11"/>
  <c r="V7" i="11"/>
  <c r="V10" i="11" s="1"/>
  <c r="V11" i="11" s="1"/>
  <c r="U7" i="11"/>
  <c r="T7" i="11"/>
  <c r="S7" i="11"/>
  <c r="R7" i="11"/>
  <c r="R10" i="11" s="1"/>
  <c r="Q7" i="11"/>
  <c r="P7" i="11"/>
  <c r="O7" i="11"/>
  <c r="AA6" i="11"/>
  <c r="Z6" i="11"/>
  <c r="Y6" i="11"/>
  <c r="X6" i="11"/>
  <c r="W6" i="11"/>
  <c r="W10" i="11" s="1"/>
  <c r="W11" i="11" s="1"/>
  <c r="V6" i="11"/>
  <c r="U6" i="11"/>
  <c r="T6" i="11"/>
  <c r="S6" i="11"/>
  <c r="R6" i="11"/>
  <c r="Q6" i="11"/>
  <c r="P6" i="11"/>
  <c r="O6" i="11"/>
  <c r="J105" i="10"/>
  <c r="I105" i="10"/>
  <c r="AA17" i="10" s="1"/>
  <c r="H105" i="10"/>
  <c r="AA16" i="10" s="1"/>
  <c r="G105" i="10"/>
  <c r="F105" i="10"/>
  <c r="E105" i="10"/>
  <c r="D105" i="10"/>
  <c r="C105" i="10"/>
  <c r="B105" i="10"/>
  <c r="J97" i="10"/>
  <c r="I97" i="10"/>
  <c r="H97" i="10"/>
  <c r="G97" i="10"/>
  <c r="F97" i="10"/>
  <c r="E97" i="10"/>
  <c r="L93" i="10" s="1"/>
  <c r="D97" i="10"/>
  <c r="C97" i="10"/>
  <c r="B97" i="10"/>
  <c r="J89" i="10"/>
  <c r="I89" i="10"/>
  <c r="Y17" i="10" s="1"/>
  <c r="S22" i="11" s="1"/>
  <c r="H89" i="10"/>
  <c r="Y16" i="10" s="1"/>
  <c r="S21" i="11" s="1"/>
  <c r="G89" i="10"/>
  <c r="F89" i="10"/>
  <c r="O31" i="10" s="1"/>
  <c r="E89" i="10"/>
  <c r="D89" i="10"/>
  <c r="C89" i="10"/>
  <c r="B89" i="10"/>
  <c r="L85" i="10"/>
  <c r="J81" i="10"/>
  <c r="I81" i="10"/>
  <c r="H81" i="10"/>
  <c r="X16" i="10" s="1"/>
  <c r="R21" i="11" s="1"/>
  <c r="G81" i="10"/>
  <c r="F81" i="10"/>
  <c r="O30" i="10" s="1"/>
  <c r="E81" i="10"/>
  <c r="D81" i="10"/>
  <c r="C81" i="10"/>
  <c r="B81" i="10"/>
  <c r="L77" i="10"/>
  <c r="J73" i="10"/>
  <c r="I73" i="10"/>
  <c r="W17" i="10" s="1"/>
  <c r="H73" i="10"/>
  <c r="G73" i="10"/>
  <c r="F73" i="10"/>
  <c r="E73" i="10"/>
  <c r="L69" i="10" s="1"/>
  <c r="D73" i="10"/>
  <c r="C73" i="10"/>
  <c r="B73" i="10"/>
  <c r="J65" i="10"/>
  <c r="I65" i="10"/>
  <c r="V17" i="10" s="1"/>
  <c r="H65" i="10"/>
  <c r="V16" i="10" s="1"/>
  <c r="G65" i="10"/>
  <c r="F65" i="10"/>
  <c r="O28" i="10" s="1"/>
  <c r="E65" i="10"/>
  <c r="D65" i="10"/>
  <c r="C65" i="10"/>
  <c r="B65" i="10"/>
  <c r="L61" i="10"/>
  <c r="J57" i="10"/>
  <c r="I57" i="10"/>
  <c r="U17" i="10" s="1"/>
  <c r="H57" i="10"/>
  <c r="U16" i="10" s="1"/>
  <c r="G57" i="10"/>
  <c r="F57" i="10"/>
  <c r="E57" i="10"/>
  <c r="L53" i="10" s="1"/>
  <c r="D57" i="10"/>
  <c r="C57" i="10"/>
  <c r="B57" i="10"/>
  <c r="J49" i="10"/>
  <c r="I49" i="10"/>
  <c r="T17" i="10" s="1"/>
  <c r="H49" i="10"/>
  <c r="T16" i="10" s="1"/>
  <c r="G49" i="10"/>
  <c r="F49" i="10"/>
  <c r="O26" i="10"/>
  <c r="E49" i="10"/>
  <c r="L45" i="10" s="1"/>
  <c r="D49" i="10"/>
  <c r="C49" i="10"/>
  <c r="B49" i="10"/>
  <c r="J41" i="10"/>
  <c r="I41" i="10"/>
  <c r="S17" i="10" s="1"/>
  <c r="H41" i="10"/>
  <c r="G41" i="10"/>
  <c r="F41" i="10"/>
  <c r="O25" i="10" s="1"/>
  <c r="E41" i="10"/>
  <c r="D41" i="10"/>
  <c r="C41" i="10"/>
  <c r="B41" i="10"/>
  <c r="L37" i="10"/>
  <c r="L34" i="10"/>
  <c r="J33" i="10"/>
  <c r="I33" i="10"/>
  <c r="R17" i="10" s="1"/>
  <c r="H33" i="10"/>
  <c r="R16" i="10" s="1"/>
  <c r="G33" i="10"/>
  <c r="F33" i="10"/>
  <c r="O24" i="10" s="1"/>
  <c r="E33" i="10"/>
  <c r="L29" i="10" s="1"/>
  <c r="D33" i="10"/>
  <c r="C33" i="10"/>
  <c r="B33" i="10"/>
  <c r="J25" i="10"/>
  <c r="I25" i="10"/>
  <c r="Q17" i="10" s="1"/>
  <c r="H25" i="10"/>
  <c r="Q16" i="10" s="1"/>
  <c r="G25" i="10"/>
  <c r="F25" i="10"/>
  <c r="O23" i="10" s="1"/>
  <c r="E25" i="10"/>
  <c r="D25" i="10"/>
  <c r="C25" i="10"/>
  <c r="B25" i="10"/>
  <c r="L21" i="10"/>
  <c r="Z17" i="10"/>
  <c r="T22" i="11" s="1"/>
  <c r="X17" i="10"/>
  <c r="R22" i="11" s="1"/>
  <c r="J17" i="10"/>
  <c r="I17" i="10"/>
  <c r="P17" i="10" s="1"/>
  <c r="H17" i="10"/>
  <c r="G17" i="10"/>
  <c r="F17" i="10"/>
  <c r="E17" i="10"/>
  <c r="L13" i="10" s="1"/>
  <c r="D17" i="10"/>
  <c r="C17" i="10"/>
  <c r="B17" i="10"/>
  <c r="P16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J9" i="10"/>
  <c r="I9" i="10"/>
  <c r="O17" i="10" s="1"/>
  <c r="H9" i="10"/>
  <c r="O16" i="10" s="1"/>
  <c r="G9" i="10"/>
  <c r="F9" i="10"/>
  <c r="E9" i="10"/>
  <c r="L5" i="10" s="1"/>
  <c r="D9" i="10"/>
  <c r="C9" i="10"/>
  <c r="B9" i="10"/>
  <c r="AA8" i="10"/>
  <c r="Z8" i="10"/>
  <c r="Z10" i="10" s="1"/>
  <c r="Y8" i="10"/>
  <c r="X8" i="10"/>
  <c r="W8" i="10"/>
  <c r="V8" i="10"/>
  <c r="U8" i="10"/>
  <c r="T8" i="10"/>
  <c r="S8" i="10"/>
  <c r="R8" i="10"/>
  <c r="R10" i="10" s="1"/>
  <c r="Q8" i="10"/>
  <c r="P8" i="10"/>
  <c r="O8" i="10"/>
  <c r="AA7" i="10"/>
  <c r="Z7" i="10"/>
  <c r="Y7" i="10"/>
  <c r="X7" i="10"/>
  <c r="W7" i="10"/>
  <c r="V7" i="10"/>
  <c r="U7" i="10"/>
  <c r="T7" i="10"/>
  <c r="S7" i="10"/>
  <c r="S10" i="10" s="1"/>
  <c r="R7" i="10"/>
  <c r="Q7" i="10"/>
  <c r="P7" i="10"/>
  <c r="O7" i="10"/>
  <c r="AA6" i="10"/>
  <c r="Z6" i="10"/>
  <c r="Y6" i="10"/>
  <c r="X6" i="10"/>
  <c r="W6" i="10"/>
  <c r="V6" i="10"/>
  <c r="U6" i="10"/>
  <c r="T6" i="10"/>
  <c r="S6" i="10"/>
  <c r="R6" i="10"/>
  <c r="Q6" i="10"/>
  <c r="Q10" i="10" s="1"/>
  <c r="P6" i="10"/>
  <c r="O6" i="10"/>
  <c r="E9" i="9"/>
  <c r="O6" i="9"/>
  <c r="P6" i="9"/>
  <c r="P10" i="9" s="1"/>
  <c r="Q6" i="9"/>
  <c r="R6" i="9"/>
  <c r="S6" i="9"/>
  <c r="T6" i="9"/>
  <c r="T10" i="9" s="1"/>
  <c r="U6" i="9"/>
  <c r="V6" i="9"/>
  <c r="W6" i="9"/>
  <c r="X6" i="9"/>
  <c r="Y6" i="9"/>
  <c r="Z6" i="9"/>
  <c r="AA6" i="9"/>
  <c r="O7" i="9"/>
  <c r="P7" i="9"/>
  <c r="Q7" i="9"/>
  <c r="R7" i="9"/>
  <c r="S7" i="9"/>
  <c r="S10" i="9" s="1"/>
  <c r="T7" i="9"/>
  <c r="U7" i="9"/>
  <c r="V7" i="9"/>
  <c r="W7" i="9"/>
  <c r="X7" i="9"/>
  <c r="Y7" i="9"/>
  <c r="Z7" i="9"/>
  <c r="AA7" i="9"/>
  <c r="O8" i="9"/>
  <c r="P8" i="9"/>
  <c r="Q8" i="9"/>
  <c r="R8" i="9"/>
  <c r="R10" i="9" s="1"/>
  <c r="S8" i="9"/>
  <c r="T8" i="9"/>
  <c r="U8" i="9"/>
  <c r="V8" i="9"/>
  <c r="W8" i="9"/>
  <c r="X8" i="9"/>
  <c r="Y8" i="9"/>
  <c r="Z8" i="9"/>
  <c r="AA8" i="9"/>
  <c r="B9" i="9"/>
  <c r="C9" i="9"/>
  <c r="D9" i="9"/>
  <c r="F9" i="9"/>
  <c r="O21" i="9" s="1"/>
  <c r="G9" i="9"/>
  <c r="H9" i="9"/>
  <c r="I9" i="9"/>
  <c r="O17" i="9" s="1"/>
  <c r="J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E105" i="9"/>
  <c r="E17" i="9"/>
  <c r="L13" i="9" s="1"/>
  <c r="O16" i="9"/>
  <c r="H17" i="9"/>
  <c r="H25" i="9"/>
  <c r="H33" i="9"/>
  <c r="R16" i="9" s="1"/>
  <c r="H41" i="9"/>
  <c r="S16" i="9" s="1"/>
  <c r="H49" i="9"/>
  <c r="T16" i="9" s="1"/>
  <c r="H57" i="9"/>
  <c r="U16" i="9" s="1"/>
  <c r="H65" i="9"/>
  <c r="V16" i="9" s="1"/>
  <c r="H73" i="9"/>
  <c r="W16" i="9"/>
  <c r="H81" i="9"/>
  <c r="X16" i="9" s="1"/>
  <c r="H89" i="9"/>
  <c r="Y16" i="9" s="1"/>
  <c r="H97" i="9"/>
  <c r="Z16" i="9" s="1"/>
  <c r="H105" i="9"/>
  <c r="AA16" i="9" s="1"/>
  <c r="B17" i="9"/>
  <c r="C17" i="9"/>
  <c r="D17" i="9"/>
  <c r="F17" i="9"/>
  <c r="O22" i="9"/>
  <c r="G17" i="9"/>
  <c r="I17" i="9"/>
  <c r="J17" i="9"/>
  <c r="P17" i="9"/>
  <c r="I25" i="9"/>
  <c r="Q17" i="9"/>
  <c r="I33" i="9"/>
  <c r="R17" i="9"/>
  <c r="I41" i="9"/>
  <c r="S17" i="9"/>
  <c r="I49" i="9"/>
  <c r="T17" i="9"/>
  <c r="I57" i="9"/>
  <c r="U17" i="9"/>
  <c r="I65" i="9"/>
  <c r="V17" i="9"/>
  <c r="I73" i="9"/>
  <c r="W17" i="9"/>
  <c r="I81" i="9"/>
  <c r="X17" i="9"/>
  <c r="I89" i="9"/>
  <c r="Y17" i="9"/>
  <c r="I97" i="9"/>
  <c r="Z17" i="9"/>
  <c r="I105" i="9"/>
  <c r="AA17" i="9"/>
  <c r="E25" i="9"/>
  <c r="L21" i="9"/>
  <c r="B25" i="9"/>
  <c r="C25" i="9"/>
  <c r="D25" i="9"/>
  <c r="F25" i="9"/>
  <c r="G25" i="9"/>
  <c r="J25" i="9"/>
  <c r="E33" i="9"/>
  <c r="L29" i="9" s="1"/>
  <c r="B33" i="9"/>
  <c r="C33" i="9"/>
  <c r="D33" i="9"/>
  <c r="F33" i="9"/>
  <c r="O24" i="9"/>
  <c r="G33" i="9"/>
  <c r="J33" i="9"/>
  <c r="L34" i="9"/>
  <c r="E41" i="9"/>
  <c r="L37" i="9" s="1"/>
  <c r="B41" i="9"/>
  <c r="C41" i="9"/>
  <c r="D41" i="9"/>
  <c r="F41" i="9"/>
  <c r="O25" i="9" s="1"/>
  <c r="G41" i="9"/>
  <c r="J41" i="9"/>
  <c r="E49" i="9"/>
  <c r="L45" i="9" s="1"/>
  <c r="B49" i="9"/>
  <c r="C49" i="9"/>
  <c r="D49" i="9"/>
  <c r="F49" i="9"/>
  <c r="O26" i="9" s="1"/>
  <c r="G49" i="9"/>
  <c r="M49" i="9" s="1"/>
  <c r="J49" i="9"/>
  <c r="E57" i="9"/>
  <c r="L53" i="9" s="1"/>
  <c r="B57" i="9"/>
  <c r="C57" i="9"/>
  <c r="D57" i="9"/>
  <c r="F57" i="9"/>
  <c r="O27" i="9" s="1"/>
  <c r="G57" i="9"/>
  <c r="J57" i="9"/>
  <c r="E65" i="9"/>
  <c r="L61" i="9" s="1"/>
  <c r="B65" i="9"/>
  <c r="C65" i="9"/>
  <c r="D65" i="9"/>
  <c r="F65" i="9"/>
  <c r="G65" i="9"/>
  <c r="J65" i="9"/>
  <c r="E73" i="9"/>
  <c r="L69" i="9" s="1"/>
  <c r="B73" i="9"/>
  <c r="C73" i="9"/>
  <c r="D73" i="9"/>
  <c r="F73" i="9"/>
  <c r="O29" i="9" s="1"/>
  <c r="G73" i="9"/>
  <c r="M73" i="9" s="1"/>
  <c r="J73" i="9"/>
  <c r="E81" i="9"/>
  <c r="L77" i="9" s="1"/>
  <c r="B81" i="9"/>
  <c r="C81" i="9"/>
  <c r="D81" i="9"/>
  <c r="F81" i="9"/>
  <c r="G81" i="9"/>
  <c r="J81" i="9"/>
  <c r="M81" i="9" s="1"/>
  <c r="E89" i="9"/>
  <c r="L85" i="9" s="1"/>
  <c r="B89" i="9"/>
  <c r="C89" i="9"/>
  <c r="D89" i="9"/>
  <c r="F89" i="9"/>
  <c r="O31" i="9"/>
  <c r="G89" i="9"/>
  <c r="J89" i="9"/>
  <c r="E97" i="9"/>
  <c r="B97" i="9"/>
  <c r="C97" i="9"/>
  <c r="D97" i="9"/>
  <c r="F97" i="9"/>
  <c r="O32" i="9"/>
  <c r="G97" i="9"/>
  <c r="J97" i="9"/>
  <c r="B105" i="9"/>
  <c r="C105" i="9"/>
  <c r="D105" i="9"/>
  <c r="F105" i="9"/>
  <c r="G105" i="9"/>
  <c r="J105" i="9"/>
  <c r="F25" i="8"/>
  <c r="G25" i="8"/>
  <c r="H25" i="8"/>
  <c r="Q16" i="8"/>
  <c r="I25" i="8"/>
  <c r="Q17" i="8"/>
  <c r="E22" i="8"/>
  <c r="E23" i="8"/>
  <c r="Q8" i="8" s="1"/>
  <c r="E24" i="8"/>
  <c r="Q9" i="8" s="1"/>
  <c r="J25" i="8"/>
  <c r="F17" i="8"/>
  <c r="G17" i="8"/>
  <c r="H17" i="8"/>
  <c r="P16" i="8" s="1"/>
  <c r="I17" i="8"/>
  <c r="P17" i="8"/>
  <c r="J17" i="8"/>
  <c r="E15" i="8"/>
  <c r="P8" i="8" s="1"/>
  <c r="J105" i="8"/>
  <c r="I105" i="8"/>
  <c r="AA17" i="8" s="1"/>
  <c r="H105" i="8"/>
  <c r="AA16" i="8" s="1"/>
  <c r="G105" i="8"/>
  <c r="F105" i="8"/>
  <c r="E101" i="8"/>
  <c r="AA6" i="8" s="1"/>
  <c r="E102" i="8"/>
  <c r="E103" i="8"/>
  <c r="E104" i="8"/>
  <c r="AA9" i="8"/>
  <c r="D105" i="8"/>
  <c r="C105" i="8"/>
  <c r="B105" i="8"/>
  <c r="J97" i="8"/>
  <c r="I97" i="8"/>
  <c r="Z17" i="8" s="1"/>
  <c r="H97" i="8"/>
  <c r="Z16" i="8" s="1"/>
  <c r="G97" i="8"/>
  <c r="F97" i="8"/>
  <c r="E93" i="8"/>
  <c r="Z6" i="8" s="1"/>
  <c r="E94" i="8"/>
  <c r="Z7" i="8" s="1"/>
  <c r="E95" i="8"/>
  <c r="Z8" i="8"/>
  <c r="E96" i="8"/>
  <c r="D97" i="8"/>
  <c r="C97" i="8"/>
  <c r="B97" i="8"/>
  <c r="J89" i="8"/>
  <c r="I89" i="8"/>
  <c r="Y17" i="8" s="1"/>
  <c r="H89" i="8"/>
  <c r="Y16" i="8"/>
  <c r="G89" i="8"/>
  <c r="F89" i="8"/>
  <c r="E85" i="8"/>
  <c r="Y6" i="8"/>
  <c r="E86" i="8"/>
  <c r="Y7" i="8" s="1"/>
  <c r="E87" i="8"/>
  <c r="E88" i="8"/>
  <c r="D89" i="8"/>
  <c r="C89" i="8"/>
  <c r="B89" i="8"/>
  <c r="J81" i="8"/>
  <c r="I81" i="8"/>
  <c r="X17" i="8" s="1"/>
  <c r="H81" i="8"/>
  <c r="X16" i="8" s="1"/>
  <c r="G81" i="8"/>
  <c r="F81" i="8"/>
  <c r="E77" i="8"/>
  <c r="X6" i="8" s="1"/>
  <c r="E78" i="8"/>
  <c r="E79" i="8"/>
  <c r="E80" i="8"/>
  <c r="X9" i="8"/>
  <c r="D81" i="8"/>
  <c r="C81" i="8"/>
  <c r="B81" i="8"/>
  <c r="J73" i="8"/>
  <c r="I73" i="8"/>
  <c r="H73" i="8"/>
  <c r="W16" i="8" s="1"/>
  <c r="G73" i="8"/>
  <c r="F73" i="8"/>
  <c r="E69" i="8"/>
  <c r="W6" i="8"/>
  <c r="E70" i="8"/>
  <c r="W7" i="8"/>
  <c r="E71" i="8"/>
  <c r="W8" i="8"/>
  <c r="E72" i="8"/>
  <c r="W9" i="8"/>
  <c r="D73" i="8"/>
  <c r="C73" i="8"/>
  <c r="B73" i="8"/>
  <c r="J65" i="8"/>
  <c r="I65" i="8"/>
  <c r="H65" i="8"/>
  <c r="V16" i="8" s="1"/>
  <c r="G65" i="8"/>
  <c r="F65" i="8"/>
  <c r="E61" i="8"/>
  <c r="E62" i="8"/>
  <c r="E63" i="8"/>
  <c r="V8" i="8" s="1"/>
  <c r="E64" i="8"/>
  <c r="V9" i="8"/>
  <c r="D65" i="8"/>
  <c r="C65" i="8"/>
  <c r="B65" i="8"/>
  <c r="J57" i="8"/>
  <c r="I57" i="8"/>
  <c r="H57" i="8"/>
  <c r="U16" i="8" s="1"/>
  <c r="G57" i="8"/>
  <c r="F57" i="8"/>
  <c r="E53" i="8"/>
  <c r="U6" i="8" s="1"/>
  <c r="E54" i="8"/>
  <c r="E55" i="8"/>
  <c r="U8" i="8" s="1"/>
  <c r="E56" i="8"/>
  <c r="D57" i="8"/>
  <c r="C57" i="8"/>
  <c r="B57" i="8"/>
  <c r="J49" i="8"/>
  <c r="I49" i="8"/>
  <c r="T17" i="8"/>
  <c r="H49" i="8"/>
  <c r="T16" i="8"/>
  <c r="G49" i="8"/>
  <c r="F49" i="8"/>
  <c r="E45" i="8"/>
  <c r="E46" i="8"/>
  <c r="E47" i="8"/>
  <c r="E48" i="8"/>
  <c r="T9" i="8" s="1"/>
  <c r="D49" i="8"/>
  <c r="C49" i="8"/>
  <c r="B49" i="8"/>
  <c r="J41" i="8"/>
  <c r="I41" i="8"/>
  <c r="S17" i="8" s="1"/>
  <c r="H41" i="8"/>
  <c r="S16" i="8" s="1"/>
  <c r="G41" i="8"/>
  <c r="F41" i="8"/>
  <c r="E37" i="8"/>
  <c r="S6" i="8" s="1"/>
  <c r="E38" i="8"/>
  <c r="E39" i="8"/>
  <c r="S8" i="8" s="1"/>
  <c r="E40" i="8"/>
  <c r="S9" i="8" s="1"/>
  <c r="D41" i="8"/>
  <c r="C41" i="8"/>
  <c r="B41" i="8"/>
  <c r="J33" i="8"/>
  <c r="I33" i="8"/>
  <c r="R17" i="8" s="1"/>
  <c r="H33" i="8"/>
  <c r="R16" i="8" s="1"/>
  <c r="G33" i="8"/>
  <c r="F33" i="8"/>
  <c r="E29" i="8"/>
  <c r="R6" i="8" s="1"/>
  <c r="E30" i="8"/>
  <c r="E31" i="8"/>
  <c r="R8" i="8" s="1"/>
  <c r="E32" i="8"/>
  <c r="R9" i="8" s="1"/>
  <c r="D33" i="8"/>
  <c r="C33" i="8"/>
  <c r="B33" i="8"/>
  <c r="E21" i="8"/>
  <c r="D25" i="8"/>
  <c r="C25" i="8"/>
  <c r="B25" i="8"/>
  <c r="E13" i="8"/>
  <c r="E14" i="8"/>
  <c r="P7" i="8" s="1"/>
  <c r="E16" i="8"/>
  <c r="D17" i="8"/>
  <c r="C17" i="8"/>
  <c r="B17" i="8"/>
  <c r="F9" i="8"/>
  <c r="G9" i="8"/>
  <c r="H9" i="8"/>
  <c r="O16" i="8" s="1"/>
  <c r="I9" i="8"/>
  <c r="O17" i="8" s="1"/>
  <c r="J9" i="8"/>
  <c r="E5" i="8"/>
  <c r="E6" i="8"/>
  <c r="E7" i="8"/>
  <c r="O8" i="8"/>
  <c r="E8" i="8"/>
  <c r="O9" i="8" s="1"/>
  <c r="D9" i="8"/>
  <c r="C9" i="8"/>
  <c r="B9" i="8"/>
  <c r="O6" i="8"/>
  <c r="Q7" i="8"/>
  <c r="U7" i="8"/>
  <c r="AA7" i="8"/>
  <c r="T8" i="8"/>
  <c r="Y8" i="8"/>
  <c r="Y9" i="8"/>
  <c r="U17" i="8"/>
  <c r="V17" i="8"/>
  <c r="W17" i="8"/>
  <c r="L34" i="8"/>
  <c r="E5" i="6"/>
  <c r="E6" i="6"/>
  <c r="E7" i="6"/>
  <c r="O8" i="6" s="1"/>
  <c r="E8" i="6"/>
  <c r="B9" i="6"/>
  <c r="C9" i="6"/>
  <c r="D9" i="6"/>
  <c r="F9" i="6"/>
  <c r="G9" i="6"/>
  <c r="H9" i="6"/>
  <c r="O16" i="6" s="1"/>
  <c r="I9" i="6"/>
  <c r="O17" i="6" s="1"/>
  <c r="J9" i="6"/>
  <c r="K9" i="6"/>
  <c r="E13" i="6"/>
  <c r="L13" i="6" s="1"/>
  <c r="E14" i="6"/>
  <c r="E15" i="6"/>
  <c r="E16" i="6"/>
  <c r="P9" i="6" s="1"/>
  <c r="B17" i="6"/>
  <c r="C17" i="6"/>
  <c r="D17" i="6"/>
  <c r="F17" i="6"/>
  <c r="G17" i="6"/>
  <c r="H17" i="6"/>
  <c r="P16" i="6" s="1"/>
  <c r="I17" i="6"/>
  <c r="P17" i="6" s="1"/>
  <c r="J17" i="6"/>
  <c r="K17" i="6"/>
  <c r="E21" i="6"/>
  <c r="Q6" i="6" s="1"/>
  <c r="E22" i="6"/>
  <c r="Q7" i="6" s="1"/>
  <c r="E23" i="6"/>
  <c r="Q8" i="6" s="1"/>
  <c r="E24" i="6"/>
  <c r="B25" i="6"/>
  <c r="C25" i="6"/>
  <c r="D25" i="6"/>
  <c r="F25" i="6"/>
  <c r="G25" i="6"/>
  <c r="H25" i="6"/>
  <c r="Q16" i="6"/>
  <c r="I25" i="6"/>
  <c r="Q17" i="6" s="1"/>
  <c r="J25" i="6"/>
  <c r="K25" i="6"/>
  <c r="E29" i="6"/>
  <c r="E30" i="6"/>
  <c r="R7" i="6" s="1"/>
  <c r="E31" i="6"/>
  <c r="E32" i="6"/>
  <c r="B33" i="6"/>
  <c r="C33" i="6"/>
  <c r="D33" i="6"/>
  <c r="F33" i="6"/>
  <c r="G33" i="6"/>
  <c r="H33" i="6"/>
  <c r="R16" i="6" s="1"/>
  <c r="I33" i="6"/>
  <c r="R17" i="6" s="1"/>
  <c r="J33" i="6"/>
  <c r="K33" i="6"/>
  <c r="L34" i="6"/>
  <c r="E37" i="6"/>
  <c r="L37" i="6" s="1"/>
  <c r="E38" i="6"/>
  <c r="E39" i="6"/>
  <c r="E40" i="6"/>
  <c r="S9" i="6" s="1"/>
  <c r="B41" i="6"/>
  <c r="C41" i="6"/>
  <c r="D41" i="6"/>
  <c r="F41" i="6"/>
  <c r="G41" i="6"/>
  <c r="H41" i="6"/>
  <c r="S16" i="6"/>
  <c r="I41" i="6"/>
  <c r="S17" i="6" s="1"/>
  <c r="J41" i="6"/>
  <c r="K41" i="6"/>
  <c r="E45" i="6"/>
  <c r="T6" i="6" s="1"/>
  <c r="E46" i="6"/>
  <c r="T7" i="6"/>
  <c r="L46" i="6"/>
  <c r="E47" i="6"/>
  <c r="T8" i="6" s="1"/>
  <c r="E48" i="6"/>
  <c r="T9" i="6"/>
  <c r="B49" i="6"/>
  <c r="C49" i="6"/>
  <c r="D49" i="6"/>
  <c r="F49" i="6"/>
  <c r="G49" i="6"/>
  <c r="H49" i="6"/>
  <c r="T16" i="6" s="1"/>
  <c r="I49" i="6"/>
  <c r="T17" i="6"/>
  <c r="J49" i="6"/>
  <c r="K49" i="6"/>
  <c r="E53" i="6"/>
  <c r="U6" i="6"/>
  <c r="E54" i="6"/>
  <c r="E55" i="6"/>
  <c r="U8" i="6" s="1"/>
  <c r="E56" i="6"/>
  <c r="E57" i="6" s="1"/>
  <c r="L57" i="6" s="1"/>
  <c r="B57" i="6"/>
  <c r="C57" i="6"/>
  <c r="D57" i="6"/>
  <c r="F57" i="6"/>
  <c r="G57" i="6"/>
  <c r="H57" i="6"/>
  <c r="U16" i="6" s="1"/>
  <c r="I57" i="6"/>
  <c r="U17" i="6" s="1"/>
  <c r="J57" i="6"/>
  <c r="K57" i="6"/>
  <c r="E61" i="6"/>
  <c r="E62" i="6"/>
  <c r="E63" i="6"/>
  <c r="E64" i="6"/>
  <c r="V9" i="6" s="1"/>
  <c r="B65" i="6"/>
  <c r="C65" i="6"/>
  <c r="D65" i="6"/>
  <c r="F65" i="6"/>
  <c r="G65" i="6"/>
  <c r="H65" i="6"/>
  <c r="V16" i="6"/>
  <c r="I65" i="6"/>
  <c r="V17" i="6" s="1"/>
  <c r="J65" i="6"/>
  <c r="K65" i="6"/>
  <c r="E69" i="6"/>
  <c r="E70" i="6"/>
  <c r="W7" i="6"/>
  <c r="E71" i="6"/>
  <c r="L71" i="6" s="1"/>
  <c r="E72" i="6"/>
  <c r="B73" i="6"/>
  <c r="C73" i="6"/>
  <c r="D73" i="6"/>
  <c r="F73" i="6"/>
  <c r="G73" i="6"/>
  <c r="H73" i="6"/>
  <c r="W16" i="6" s="1"/>
  <c r="I73" i="6"/>
  <c r="W17" i="6" s="1"/>
  <c r="J73" i="6"/>
  <c r="K73" i="6"/>
  <c r="E77" i="6"/>
  <c r="X6" i="6" s="1"/>
  <c r="E78" i="6"/>
  <c r="E79" i="6"/>
  <c r="L79" i="6"/>
  <c r="E80" i="6"/>
  <c r="L80" i="6" s="1"/>
  <c r="B81" i="6"/>
  <c r="C81" i="6"/>
  <c r="D81" i="6"/>
  <c r="F81" i="6"/>
  <c r="G81" i="6"/>
  <c r="H81" i="6"/>
  <c r="X16" i="6" s="1"/>
  <c r="I81" i="6"/>
  <c r="X17" i="6" s="1"/>
  <c r="J81" i="6"/>
  <c r="K81" i="6"/>
  <c r="E85" i="6"/>
  <c r="Y6" i="6" s="1"/>
  <c r="E86" i="6"/>
  <c r="Y7" i="6" s="1"/>
  <c r="E87" i="6"/>
  <c r="E88" i="6"/>
  <c r="B89" i="6"/>
  <c r="C89" i="6"/>
  <c r="D89" i="6"/>
  <c r="F89" i="6"/>
  <c r="G89" i="6"/>
  <c r="H89" i="6"/>
  <c r="Y16" i="6" s="1"/>
  <c r="I89" i="6"/>
  <c r="Y17" i="6" s="1"/>
  <c r="J89" i="6"/>
  <c r="K89" i="6"/>
  <c r="E93" i="6"/>
  <c r="E94" i="6"/>
  <c r="L94" i="6" s="1"/>
  <c r="E95" i="6"/>
  <c r="E96" i="6"/>
  <c r="Z9" i="6" s="1"/>
  <c r="B97" i="6"/>
  <c r="C97" i="6"/>
  <c r="D97" i="6"/>
  <c r="F97" i="6"/>
  <c r="G97" i="6"/>
  <c r="H97" i="6"/>
  <c r="Z16" i="6" s="1"/>
  <c r="I97" i="6"/>
  <c r="Z17" i="6" s="1"/>
  <c r="J97" i="6"/>
  <c r="K97" i="6"/>
  <c r="E101" i="6"/>
  <c r="E102" i="6"/>
  <c r="E103" i="6"/>
  <c r="L103" i="6" s="1"/>
  <c r="E104" i="6"/>
  <c r="L104" i="6" s="1"/>
  <c r="B105" i="6"/>
  <c r="C105" i="6"/>
  <c r="D105" i="6"/>
  <c r="F105" i="6"/>
  <c r="G105" i="6"/>
  <c r="H105" i="6"/>
  <c r="AA16" i="6" s="1"/>
  <c r="I105" i="6"/>
  <c r="AA17" i="6" s="1"/>
  <c r="J105" i="6"/>
  <c r="K105" i="6"/>
  <c r="E5" i="7"/>
  <c r="E6" i="7"/>
  <c r="L6" i="7" s="1"/>
  <c r="O6" i="7"/>
  <c r="E7" i="7"/>
  <c r="O8" i="7" s="1"/>
  <c r="O7" i="7"/>
  <c r="E8" i="7"/>
  <c r="B9" i="7"/>
  <c r="C9" i="7"/>
  <c r="D9" i="7"/>
  <c r="F9" i="7"/>
  <c r="G9" i="7"/>
  <c r="H9" i="7"/>
  <c r="O16" i="7" s="1"/>
  <c r="I9" i="7"/>
  <c r="J9" i="7"/>
  <c r="K9" i="7"/>
  <c r="E13" i="7"/>
  <c r="E14" i="7"/>
  <c r="E15" i="7"/>
  <c r="P8" i="7" s="1"/>
  <c r="E16" i="7"/>
  <c r="P9" i="7" s="1"/>
  <c r="B17" i="7"/>
  <c r="C17" i="7"/>
  <c r="D17" i="7"/>
  <c r="F17" i="7"/>
  <c r="G17" i="7"/>
  <c r="H17" i="7"/>
  <c r="P16" i="7" s="1"/>
  <c r="I17" i="7"/>
  <c r="J17" i="7"/>
  <c r="K17" i="7"/>
  <c r="O17" i="7"/>
  <c r="P17" i="7"/>
  <c r="E21" i="7"/>
  <c r="E22" i="7"/>
  <c r="E23" i="7"/>
  <c r="Q8" i="7" s="1"/>
  <c r="E24" i="7"/>
  <c r="B25" i="7"/>
  <c r="C25" i="7"/>
  <c r="D25" i="7"/>
  <c r="F25" i="7"/>
  <c r="G25" i="7"/>
  <c r="H25" i="7"/>
  <c r="Q16" i="7" s="1"/>
  <c r="I25" i="7"/>
  <c r="Q17" i="7" s="1"/>
  <c r="J25" i="7"/>
  <c r="K25" i="7"/>
  <c r="E29" i="7"/>
  <c r="E30" i="7"/>
  <c r="E31" i="7"/>
  <c r="L31" i="7" s="1"/>
  <c r="E32" i="7"/>
  <c r="B33" i="7"/>
  <c r="C33" i="7"/>
  <c r="D33" i="7"/>
  <c r="F33" i="7"/>
  <c r="G33" i="7"/>
  <c r="H33" i="7"/>
  <c r="R16" i="7" s="1"/>
  <c r="I33" i="7"/>
  <c r="R17" i="7" s="1"/>
  <c r="J33" i="7"/>
  <c r="K33" i="7"/>
  <c r="L34" i="7"/>
  <c r="E37" i="7"/>
  <c r="E41" i="7" s="1"/>
  <c r="E38" i="7"/>
  <c r="S7" i="7" s="1"/>
  <c r="E39" i="7"/>
  <c r="S8" i="7" s="1"/>
  <c r="E40" i="7"/>
  <c r="L40" i="7" s="1"/>
  <c r="B41" i="7"/>
  <c r="C41" i="7"/>
  <c r="D41" i="7"/>
  <c r="F41" i="7"/>
  <c r="G41" i="7"/>
  <c r="H41" i="7"/>
  <c r="S16" i="7" s="1"/>
  <c r="I41" i="7"/>
  <c r="S17" i="7"/>
  <c r="J41" i="7"/>
  <c r="K41" i="7"/>
  <c r="E45" i="7"/>
  <c r="E46" i="7"/>
  <c r="E47" i="7"/>
  <c r="E48" i="7"/>
  <c r="T9" i="7" s="1"/>
  <c r="B49" i="7"/>
  <c r="C49" i="7"/>
  <c r="D49" i="7"/>
  <c r="F49" i="7"/>
  <c r="G49" i="7"/>
  <c r="H49" i="7"/>
  <c r="T16" i="7" s="1"/>
  <c r="I49" i="7"/>
  <c r="T17" i="7" s="1"/>
  <c r="J49" i="7"/>
  <c r="K49" i="7"/>
  <c r="E53" i="7"/>
  <c r="E54" i="7"/>
  <c r="U7" i="7" s="1"/>
  <c r="E55" i="7"/>
  <c r="L55" i="7" s="1"/>
  <c r="E56" i="7"/>
  <c r="B57" i="7"/>
  <c r="C57" i="7"/>
  <c r="D57" i="7"/>
  <c r="F57" i="7"/>
  <c r="G57" i="7"/>
  <c r="H57" i="7"/>
  <c r="U16" i="7" s="1"/>
  <c r="I57" i="7"/>
  <c r="U17" i="7" s="1"/>
  <c r="J57" i="7"/>
  <c r="K57" i="7"/>
  <c r="E61" i="7"/>
  <c r="E62" i="7"/>
  <c r="E63" i="7"/>
  <c r="V8" i="7" s="1"/>
  <c r="E64" i="7"/>
  <c r="L64" i="7" s="1"/>
  <c r="B65" i="7"/>
  <c r="C65" i="7"/>
  <c r="D65" i="7"/>
  <c r="F65" i="7"/>
  <c r="G65" i="7"/>
  <c r="H65" i="7"/>
  <c r="V16" i="7" s="1"/>
  <c r="I65" i="7"/>
  <c r="V17" i="7" s="1"/>
  <c r="J65" i="7"/>
  <c r="K65" i="7"/>
  <c r="E69" i="7"/>
  <c r="L69" i="7" s="1"/>
  <c r="E70" i="7"/>
  <c r="E71" i="7"/>
  <c r="L71" i="7" s="1"/>
  <c r="E72" i="7"/>
  <c r="B73" i="7"/>
  <c r="C73" i="7"/>
  <c r="D73" i="7"/>
  <c r="F73" i="7"/>
  <c r="G73" i="7"/>
  <c r="H73" i="7"/>
  <c r="W16" i="7" s="1"/>
  <c r="I73" i="7"/>
  <c r="W17" i="7"/>
  <c r="J73" i="7"/>
  <c r="K73" i="7"/>
  <c r="E77" i="7"/>
  <c r="L77" i="7" s="1"/>
  <c r="X6" i="7"/>
  <c r="E78" i="7"/>
  <c r="X7" i="7" s="1"/>
  <c r="E79" i="7"/>
  <c r="E80" i="7"/>
  <c r="X9" i="7" s="1"/>
  <c r="B81" i="7"/>
  <c r="C81" i="7"/>
  <c r="D81" i="7"/>
  <c r="F81" i="7"/>
  <c r="G81" i="7"/>
  <c r="H81" i="7"/>
  <c r="X16" i="7"/>
  <c r="I81" i="7"/>
  <c r="X17" i="7" s="1"/>
  <c r="J81" i="7"/>
  <c r="K81" i="7"/>
  <c r="E85" i="7"/>
  <c r="E86" i="7"/>
  <c r="E87" i="7"/>
  <c r="Y8" i="7" s="1"/>
  <c r="L87" i="7"/>
  <c r="E88" i="7"/>
  <c r="B89" i="7"/>
  <c r="C89" i="7"/>
  <c r="D89" i="7"/>
  <c r="F89" i="7"/>
  <c r="G89" i="7"/>
  <c r="H89" i="7"/>
  <c r="Y16" i="7" s="1"/>
  <c r="I89" i="7"/>
  <c r="Y17" i="7" s="1"/>
  <c r="J89" i="7"/>
  <c r="K89" i="7"/>
  <c r="E93" i="7"/>
  <c r="L93" i="7" s="1"/>
  <c r="E94" i="7"/>
  <c r="Z7" i="7" s="1"/>
  <c r="E95" i="7"/>
  <c r="L95" i="7"/>
  <c r="E96" i="7"/>
  <c r="B97" i="7"/>
  <c r="C97" i="7"/>
  <c r="D97" i="7"/>
  <c r="F97" i="7"/>
  <c r="G97" i="7"/>
  <c r="H97" i="7"/>
  <c r="Z16" i="7"/>
  <c r="I97" i="7"/>
  <c r="Z17" i="7" s="1"/>
  <c r="J97" i="7"/>
  <c r="K97" i="7"/>
  <c r="E101" i="7"/>
  <c r="AA6" i="7" s="1"/>
  <c r="E102" i="7"/>
  <c r="AA7" i="7"/>
  <c r="E103" i="7"/>
  <c r="AA8" i="7" s="1"/>
  <c r="E104" i="7"/>
  <c r="AA9" i="7" s="1"/>
  <c r="B105" i="7"/>
  <c r="C105" i="7"/>
  <c r="D105" i="7"/>
  <c r="F105" i="7"/>
  <c r="G105" i="7"/>
  <c r="H105" i="7"/>
  <c r="AA16" i="7" s="1"/>
  <c r="I105" i="7"/>
  <c r="AA17" i="7" s="1"/>
  <c r="J105" i="7"/>
  <c r="Q6" i="8"/>
  <c r="Q10" i="8" s="1"/>
  <c r="R7" i="8"/>
  <c r="V7" i="8"/>
  <c r="X7" i="8"/>
  <c r="L7" i="7"/>
  <c r="L6" i="6"/>
  <c r="O7" i="6"/>
  <c r="L93" i="9"/>
  <c r="E9" i="8"/>
  <c r="L5" i="8" s="1"/>
  <c r="E73" i="8"/>
  <c r="L69" i="8"/>
  <c r="U10" i="9"/>
  <c r="L15" i="7"/>
  <c r="L86" i="6"/>
  <c r="L70" i="6"/>
  <c r="L48" i="6"/>
  <c r="L21" i="6"/>
  <c r="L15" i="6"/>
  <c r="S7" i="8"/>
  <c r="O7" i="8"/>
  <c r="M33" i="9"/>
  <c r="X10" i="9"/>
  <c r="M41" i="12"/>
  <c r="AA10" i="12"/>
  <c r="AA10" i="11"/>
  <c r="L101" i="11"/>
  <c r="Q6" i="12"/>
  <c r="U6" i="12"/>
  <c r="L53" i="12"/>
  <c r="X9" i="12"/>
  <c r="X8" i="12"/>
  <c r="X7" i="12"/>
  <c r="X6" i="12"/>
  <c r="M80" i="12"/>
  <c r="L77" i="12"/>
  <c r="Q10" i="13"/>
  <c r="E105" i="13"/>
  <c r="L103" i="13"/>
  <c r="AA6" i="13"/>
  <c r="Q10" i="14"/>
  <c r="X10" i="11"/>
  <c r="Z6" i="7"/>
  <c r="L30" i="7"/>
  <c r="Y9" i="6"/>
  <c r="L88" i="6"/>
  <c r="P10" i="11"/>
  <c r="L13" i="11"/>
  <c r="L5" i="9"/>
  <c r="L53" i="6"/>
  <c r="L54" i="7"/>
  <c r="P7" i="7"/>
  <c r="L14" i="7"/>
  <c r="L102" i="6"/>
  <c r="Z16" i="11"/>
  <c r="L77" i="6"/>
  <c r="L40" i="6"/>
  <c r="U10" i="13"/>
  <c r="Y10" i="13"/>
  <c r="W10" i="13"/>
  <c r="AA10" i="14"/>
  <c r="P6" i="8"/>
  <c r="Q9" i="7"/>
  <c r="L24" i="7"/>
  <c r="P6" i="7"/>
  <c r="O32" i="10"/>
  <c r="L39" i="7"/>
  <c r="M89" i="9"/>
  <c r="L16" i="6"/>
  <c r="T11" i="14"/>
  <c r="L93" i="6"/>
  <c r="AA10" i="13"/>
  <c r="L22" i="6"/>
  <c r="L80" i="7"/>
  <c r="V9" i="7"/>
  <c r="L62" i="7"/>
  <c r="V7" i="7"/>
  <c r="L30" i="6"/>
  <c r="P8" i="6"/>
  <c r="O30" i="9"/>
  <c r="Q16" i="9"/>
  <c r="S16" i="10"/>
  <c r="O30" i="11"/>
  <c r="O29" i="10"/>
  <c r="T6" i="7"/>
  <c r="L45" i="7"/>
  <c r="Z8" i="6"/>
  <c r="L95" i="6"/>
  <c r="Z6" i="6"/>
  <c r="AA6" i="6" s="1"/>
  <c r="Z8" i="7"/>
  <c r="R7" i="7"/>
  <c r="L8" i="7"/>
  <c r="O9" i="7"/>
  <c r="X8" i="6"/>
  <c r="W8" i="6"/>
  <c r="E41" i="6"/>
  <c r="T6" i="8"/>
  <c r="R17" i="11"/>
  <c r="L61" i="11"/>
  <c r="L93" i="12"/>
  <c r="M96" i="12"/>
  <c r="L38" i="7"/>
  <c r="L23" i="6"/>
  <c r="V10" i="9"/>
  <c r="V11" i="9" s="1"/>
  <c r="Y10" i="14"/>
  <c r="P7" i="15"/>
  <c r="O16" i="15"/>
  <c r="O17" i="15"/>
  <c r="E41" i="15"/>
  <c r="L39" i="15" s="1"/>
  <c r="P6" i="16"/>
  <c r="E17" i="16"/>
  <c r="L15" i="16" s="1"/>
  <c r="P7" i="16"/>
  <c r="E73" i="16"/>
  <c r="L71" i="16" s="1"/>
  <c r="U6" i="17"/>
  <c r="V6" i="17"/>
  <c r="E17" i="17"/>
  <c r="L15" i="17" s="1"/>
  <c r="E41" i="17"/>
  <c r="L39" i="17" s="1"/>
  <c r="V8" i="17"/>
  <c r="E89" i="17"/>
  <c r="L87" i="17" s="1"/>
  <c r="W6" i="18"/>
  <c r="S6" i="18"/>
  <c r="P6" i="18"/>
  <c r="E9" i="18"/>
  <c r="L7" i="18" s="1"/>
  <c r="E65" i="18"/>
  <c r="L63" i="18" s="1"/>
  <c r="R10" i="18"/>
  <c r="P10" i="18"/>
  <c r="R11" i="10" l="1"/>
  <c r="U22" i="11"/>
  <c r="D7" i="24" s="1"/>
  <c r="M9" i="11"/>
  <c r="V10" i="10"/>
  <c r="U22" i="10"/>
  <c r="D6" i="24" s="1"/>
  <c r="W7" i="7"/>
  <c r="L70" i="7"/>
  <c r="S10" i="11"/>
  <c r="S11" i="11" s="1"/>
  <c r="E65" i="16"/>
  <c r="L63" i="16" s="1"/>
  <c r="V6" i="16"/>
  <c r="V10" i="16" s="1"/>
  <c r="S10" i="17"/>
  <c r="T11" i="17" s="1"/>
  <c r="M41" i="10"/>
  <c r="S11" i="9"/>
  <c r="U11" i="9"/>
  <c r="S11" i="10"/>
  <c r="O29" i="11"/>
  <c r="M73" i="11"/>
  <c r="X16" i="11"/>
  <c r="M81" i="11"/>
  <c r="O31" i="11"/>
  <c r="M89" i="11"/>
  <c r="M97" i="11"/>
  <c r="Z17" i="11"/>
  <c r="O11" i="14"/>
  <c r="U6" i="15"/>
  <c r="U10" i="15" s="1"/>
  <c r="V11" i="15" s="1"/>
  <c r="E57" i="15"/>
  <c r="L55" i="15" s="1"/>
  <c r="T6" i="16"/>
  <c r="T10" i="16" s="1"/>
  <c r="E49" i="16"/>
  <c r="L47" i="16" s="1"/>
  <c r="Z8" i="16"/>
  <c r="E97" i="16"/>
  <c r="L95" i="16" s="1"/>
  <c r="W6" i="17"/>
  <c r="W10" i="17" s="1"/>
  <c r="E73" i="17"/>
  <c r="L71" i="17" s="1"/>
  <c r="L79" i="7"/>
  <c r="E81" i="7"/>
  <c r="L81" i="7" s="1"/>
  <c r="L8" i="6"/>
  <c r="O9" i="6"/>
  <c r="X7" i="15"/>
  <c r="X10" i="15" s="1"/>
  <c r="E81" i="15"/>
  <c r="L79" i="15" s="1"/>
  <c r="Q8" i="16"/>
  <c r="Q10" i="16" s="1"/>
  <c r="E25" i="16"/>
  <c r="L23" i="16" s="1"/>
  <c r="U9" i="16"/>
  <c r="U10" i="16" s="1"/>
  <c r="U11" i="16" s="1"/>
  <c r="E57" i="16"/>
  <c r="L55" i="16" s="1"/>
  <c r="Z11" i="17"/>
  <c r="L32" i="7"/>
  <c r="R9" i="7"/>
  <c r="X8" i="7"/>
  <c r="W9" i="6"/>
  <c r="L72" i="6"/>
  <c r="W6" i="6"/>
  <c r="W10" i="6" s="1"/>
  <c r="E73" i="6"/>
  <c r="L73" i="6" s="1"/>
  <c r="Q9" i="6"/>
  <c r="E25" i="6"/>
  <c r="L25" i="6" s="1"/>
  <c r="L24" i="6"/>
  <c r="AA8" i="8"/>
  <c r="E105" i="8"/>
  <c r="AA10" i="9"/>
  <c r="L101" i="9"/>
  <c r="O22" i="10"/>
  <c r="M17" i="10"/>
  <c r="W16" i="10"/>
  <c r="U21" i="10" s="1"/>
  <c r="C6" i="24" s="1"/>
  <c r="E6" i="24" s="1"/>
  <c r="M73" i="10"/>
  <c r="S17" i="11"/>
  <c r="M41" i="11"/>
  <c r="Q9" i="17"/>
  <c r="Q10" i="17" s="1"/>
  <c r="Q11" i="17" s="1"/>
  <c r="E25" i="17"/>
  <c r="L23" i="17" s="1"/>
  <c r="R9" i="17"/>
  <c r="R10" i="17" s="1"/>
  <c r="E33" i="17"/>
  <c r="L31" i="17" s="1"/>
  <c r="U8" i="17"/>
  <c r="U10" i="17" s="1"/>
  <c r="U11" i="17" s="1"/>
  <c r="E57" i="17"/>
  <c r="L55" i="17" s="1"/>
  <c r="Y6" i="7"/>
  <c r="L85" i="7"/>
  <c r="L56" i="7"/>
  <c r="U9" i="7"/>
  <c r="L38" i="6"/>
  <c r="S7" i="6"/>
  <c r="Z16" i="10"/>
  <c r="T21" i="11" s="1"/>
  <c r="U21" i="11" s="1"/>
  <c r="C7" i="24" s="1"/>
  <c r="E7" i="24" s="1"/>
  <c r="M97" i="10"/>
  <c r="W8" i="15"/>
  <c r="W10" i="15" s="1"/>
  <c r="E73" i="15"/>
  <c r="L71" i="15" s="1"/>
  <c r="Y7" i="15"/>
  <c r="Y10" i="15" s="1"/>
  <c r="Y11" i="15" s="1"/>
  <c r="E89" i="15"/>
  <c r="L87" i="15" s="1"/>
  <c r="O7" i="17"/>
  <c r="O10" i="17" s="1"/>
  <c r="E9" i="17"/>
  <c r="L7" i="17" s="1"/>
  <c r="Q6" i="7"/>
  <c r="L21" i="7"/>
  <c r="T6" i="17"/>
  <c r="T10" i="17" s="1"/>
  <c r="L94" i="7"/>
  <c r="Z7" i="15"/>
  <c r="Z10" i="15" s="1"/>
  <c r="Z11" i="15" s="1"/>
  <c r="E33" i="8"/>
  <c r="L63" i="7"/>
  <c r="E41" i="8"/>
  <c r="L37" i="8" s="1"/>
  <c r="U6" i="7"/>
  <c r="U10" i="7" s="1"/>
  <c r="U11" i="7" s="1"/>
  <c r="L53" i="7"/>
  <c r="L29" i="6"/>
  <c r="R6" i="6"/>
  <c r="E33" i="6"/>
  <c r="L33" i="6" s="1"/>
  <c r="U9" i="8"/>
  <c r="E57" i="8"/>
  <c r="V6" i="8"/>
  <c r="V10" i="8" s="1"/>
  <c r="E65" i="8"/>
  <c r="L61" i="8" s="1"/>
  <c r="P16" i="9"/>
  <c r="M17" i="9"/>
  <c r="O21" i="10"/>
  <c r="M9" i="10"/>
  <c r="M25" i="11"/>
  <c r="X9" i="16"/>
  <c r="X10" i="16" s="1"/>
  <c r="X11" i="16" s="1"/>
  <c r="E81" i="16"/>
  <c r="L79" i="16" s="1"/>
  <c r="Y6" i="16"/>
  <c r="Y10" i="16" s="1"/>
  <c r="E89" i="16"/>
  <c r="L87" i="16" s="1"/>
  <c r="P11" i="17"/>
  <c r="Y11" i="17"/>
  <c r="O10" i="18"/>
  <c r="P10" i="16"/>
  <c r="Y11" i="13"/>
  <c r="U8" i="7"/>
  <c r="L55" i="6"/>
  <c r="P6" i="6"/>
  <c r="E97" i="8"/>
  <c r="Y10" i="9"/>
  <c r="Y11" i="9" s="1"/>
  <c r="Q10" i="9"/>
  <c r="Q11" i="9" s="1"/>
  <c r="U10" i="10"/>
  <c r="V11" i="10" s="1"/>
  <c r="Y10" i="10"/>
  <c r="Z11" i="10" s="1"/>
  <c r="M65" i="10"/>
  <c r="E81" i="17"/>
  <c r="L79" i="17" s="1"/>
  <c r="U11" i="13"/>
  <c r="T10" i="6"/>
  <c r="M57" i="11"/>
  <c r="R10" i="16"/>
  <c r="R11" i="16" s="1"/>
  <c r="AA11" i="13"/>
  <c r="L41" i="6"/>
  <c r="Q10" i="6"/>
  <c r="E9" i="16"/>
  <c r="L7" i="16" s="1"/>
  <c r="AA11" i="12"/>
  <c r="S10" i="16"/>
  <c r="S11" i="16" s="1"/>
  <c r="L47" i="7"/>
  <c r="T8" i="7"/>
  <c r="AA17" i="12"/>
  <c r="M105" i="12"/>
  <c r="Z9" i="7"/>
  <c r="L96" i="7"/>
  <c r="E89" i="7"/>
  <c r="L72" i="7"/>
  <c r="W9" i="7"/>
  <c r="E49" i="7"/>
  <c r="L49" i="7" s="1"/>
  <c r="T7" i="7"/>
  <c r="T10" i="7" s="1"/>
  <c r="E105" i="6"/>
  <c r="AA10" i="6" s="1"/>
  <c r="L101" i="6"/>
  <c r="L85" i="6"/>
  <c r="X9" i="6"/>
  <c r="X10" i="6" s="1"/>
  <c r="X11" i="6" s="1"/>
  <c r="X7" i="6"/>
  <c r="L78" i="6"/>
  <c r="U7" i="6"/>
  <c r="L54" i="6"/>
  <c r="R8" i="6"/>
  <c r="L31" i="6"/>
  <c r="Y10" i="8"/>
  <c r="M105" i="8"/>
  <c r="M57" i="9"/>
  <c r="M33" i="11"/>
  <c r="O26" i="11"/>
  <c r="M49" i="11"/>
  <c r="O27" i="11"/>
  <c r="E17" i="15"/>
  <c r="L15" i="15" s="1"/>
  <c r="P6" i="15"/>
  <c r="Q10" i="12"/>
  <c r="R11" i="12" s="1"/>
  <c r="Z10" i="7"/>
  <c r="O10" i="12"/>
  <c r="P11" i="12" s="1"/>
  <c r="O11" i="12"/>
  <c r="T11" i="12"/>
  <c r="E33" i="16"/>
  <c r="L31" i="16" s="1"/>
  <c r="W11" i="15"/>
  <c r="M41" i="6"/>
  <c r="E9" i="6"/>
  <c r="L9" i="6" s="1"/>
  <c r="L45" i="6"/>
  <c r="V11" i="16"/>
  <c r="E65" i="15"/>
  <c r="L63" i="15" s="1"/>
  <c r="P10" i="15"/>
  <c r="O11" i="13"/>
  <c r="L47" i="6"/>
  <c r="E49" i="6"/>
  <c r="L49" i="6" s="1"/>
  <c r="E57" i="7"/>
  <c r="L96" i="6"/>
  <c r="R8" i="7"/>
  <c r="AA9" i="6"/>
  <c r="AA11" i="11"/>
  <c r="R11" i="11"/>
  <c r="E105" i="7"/>
  <c r="L57" i="7"/>
  <c r="Y8" i="6"/>
  <c r="AA8" i="6" s="1"/>
  <c r="L87" i="6"/>
  <c r="Y10" i="6"/>
  <c r="V8" i="6"/>
  <c r="L63" i="6"/>
  <c r="U9" i="6"/>
  <c r="U10" i="6" s="1"/>
  <c r="L56" i="6"/>
  <c r="L5" i="6"/>
  <c r="O6" i="6"/>
  <c r="W10" i="8"/>
  <c r="W11" i="8" s="1"/>
  <c r="O23" i="9"/>
  <c r="M25" i="9"/>
  <c r="O28" i="11"/>
  <c r="M65" i="11"/>
  <c r="W11" i="16"/>
  <c r="O6" i="16"/>
  <c r="O10" i="16" s="1"/>
  <c r="P11" i="16" s="1"/>
  <c r="E41" i="16"/>
  <c r="L39" i="16" s="1"/>
  <c r="L7" i="6"/>
  <c r="E81" i="6"/>
  <c r="L81" i="6" s="1"/>
  <c r="M89" i="10"/>
  <c r="L78" i="7"/>
  <c r="W11" i="13"/>
  <c r="L69" i="6"/>
  <c r="L23" i="7"/>
  <c r="X11" i="13"/>
  <c r="U10" i="12"/>
  <c r="V11" i="12" s="1"/>
  <c r="L64" i="6"/>
  <c r="E65" i="7"/>
  <c r="L65" i="7" s="1"/>
  <c r="L5" i="7"/>
  <c r="E9" i="7"/>
  <c r="M9" i="7" s="1"/>
  <c r="E97" i="6"/>
  <c r="M105" i="6" s="1"/>
  <c r="S6" i="6"/>
  <c r="L14" i="6"/>
  <c r="P7" i="6"/>
  <c r="P10" i="6" s="1"/>
  <c r="E17" i="6"/>
  <c r="L17" i="6" s="1"/>
  <c r="E25" i="8"/>
  <c r="M33" i="8" s="1"/>
  <c r="R10" i="8"/>
  <c r="S10" i="8"/>
  <c r="S11" i="8" s="1"/>
  <c r="M33" i="10"/>
  <c r="O21" i="12"/>
  <c r="O33" i="12" s="1"/>
  <c r="M9" i="12"/>
  <c r="R10" i="13"/>
  <c r="R11" i="13" s="1"/>
  <c r="N12" i="13"/>
  <c r="S9" i="7"/>
  <c r="Z7" i="6"/>
  <c r="AA7" i="6" s="1"/>
  <c r="O10" i="8"/>
  <c r="E49" i="8"/>
  <c r="L45" i="8" s="1"/>
  <c r="U10" i="8"/>
  <c r="V11" i="8" s="1"/>
  <c r="Z10" i="9"/>
  <c r="X10" i="10"/>
  <c r="M81" i="10"/>
  <c r="Z10" i="16"/>
  <c r="E105" i="16"/>
  <c r="P11" i="13"/>
  <c r="X10" i="12"/>
  <c r="Y11" i="12" s="1"/>
  <c r="M89" i="7"/>
  <c r="L41" i="7"/>
  <c r="E33" i="7"/>
  <c r="L33" i="7" s="1"/>
  <c r="E17" i="7"/>
  <c r="L17" i="7" s="1"/>
  <c r="O10" i="7"/>
  <c r="O11" i="7" s="1"/>
  <c r="M81" i="6"/>
  <c r="E65" i="6"/>
  <c r="M73" i="6" s="1"/>
  <c r="E81" i="8"/>
  <c r="O10" i="10"/>
  <c r="O11" i="10" s="1"/>
  <c r="W10" i="10"/>
  <c r="T10" i="11"/>
  <c r="M12" i="13"/>
  <c r="O21" i="13"/>
  <c r="O33" i="13" s="1"/>
  <c r="S10" i="15"/>
  <c r="E17" i="18"/>
  <c r="L15" i="18" s="1"/>
  <c r="M105" i="10"/>
  <c r="O10" i="11"/>
  <c r="P12" i="13"/>
  <c r="W10" i="14"/>
  <c r="O11" i="17"/>
  <c r="E97" i="17"/>
  <c r="L95" i="17" s="1"/>
  <c r="E105" i="17"/>
  <c r="E17" i="8"/>
  <c r="M17" i="8" s="1"/>
  <c r="X10" i="14"/>
  <c r="X11" i="14" s="1"/>
  <c r="R10" i="14"/>
  <c r="X11" i="17"/>
  <c r="Y11" i="10"/>
  <c r="X11" i="10"/>
  <c r="P11" i="18"/>
  <c r="L89" i="7"/>
  <c r="L77" i="8"/>
  <c r="Q11" i="16"/>
  <c r="M65" i="6"/>
  <c r="L13" i="8"/>
  <c r="M25" i="8"/>
  <c r="O27" i="10"/>
  <c r="O33" i="10" s="1"/>
  <c r="M57" i="10"/>
  <c r="E105" i="18"/>
  <c r="AA7" i="18"/>
  <c r="M17" i="6"/>
  <c r="X11" i="11"/>
  <c r="M33" i="6"/>
  <c r="P10" i="7"/>
  <c r="M49" i="10"/>
  <c r="P11" i="14"/>
  <c r="X8" i="8"/>
  <c r="X10" i="8" s="1"/>
  <c r="W8" i="7"/>
  <c r="T11" i="9"/>
  <c r="L86" i="7"/>
  <c r="E89" i="8"/>
  <c r="T7" i="8"/>
  <c r="T10" i="8" s="1"/>
  <c r="L88" i="7"/>
  <c r="Y9" i="7"/>
  <c r="Y10" i="7" s="1"/>
  <c r="Y7" i="7"/>
  <c r="L46" i="7"/>
  <c r="S6" i="7"/>
  <c r="L37" i="7"/>
  <c r="V11" i="13"/>
  <c r="M9" i="6"/>
  <c r="M41" i="7"/>
  <c r="M25" i="6"/>
  <c r="L13" i="7"/>
  <c r="L16" i="7"/>
  <c r="L21" i="8"/>
  <c r="L29" i="7"/>
  <c r="R11" i="8"/>
  <c r="R6" i="7"/>
  <c r="X10" i="7"/>
  <c r="M33" i="7"/>
  <c r="L22" i="7"/>
  <c r="E25" i="7"/>
  <c r="L25" i="7" s="1"/>
  <c r="L65" i="6"/>
  <c r="L39" i="6"/>
  <c r="S8" i="6"/>
  <c r="S10" i="6" s="1"/>
  <c r="R9" i="6"/>
  <c r="R10" i="6" s="1"/>
  <c r="R11" i="6" s="1"/>
  <c r="L32" i="6"/>
  <c r="P9" i="8"/>
  <c r="P10" i="8" s="1"/>
  <c r="M97" i="9"/>
  <c r="L61" i="6"/>
  <c r="V6" i="6"/>
  <c r="S11" i="12"/>
  <c r="E97" i="7"/>
  <c r="M25" i="10"/>
  <c r="E73" i="7"/>
  <c r="M73" i="7" s="1"/>
  <c r="E89" i="6"/>
  <c r="L89" i="6" s="1"/>
  <c r="Q7" i="7"/>
  <c r="L48" i="7"/>
  <c r="W6" i="7"/>
  <c r="L61" i="7"/>
  <c r="V6" i="7"/>
  <c r="V7" i="6"/>
  <c r="L62" i="6"/>
  <c r="Z9" i="8"/>
  <c r="Z10" i="8" s="1"/>
  <c r="Z11" i="8" s="1"/>
  <c r="M105" i="9"/>
  <c r="O28" i="9"/>
  <c r="O33" i="9" s="1"/>
  <c r="M65" i="9"/>
  <c r="W10" i="9"/>
  <c r="W11" i="9" s="1"/>
  <c r="O10" i="9"/>
  <c r="P10" i="10"/>
  <c r="T10" i="10"/>
  <c r="T8" i="15"/>
  <c r="T10" i="15" s="1"/>
  <c r="E49" i="15"/>
  <c r="L47" i="15" s="1"/>
  <c r="M41" i="9"/>
  <c r="N104" i="11"/>
  <c r="U11" i="14"/>
  <c r="L95" i="15"/>
  <c r="E105" i="15"/>
  <c r="AA6" i="15"/>
  <c r="AA11" i="15" s="1"/>
  <c r="E9" i="15"/>
  <c r="L7" i="15" s="1"/>
  <c r="O6" i="15"/>
  <c r="Z11" i="16"/>
  <c r="W11" i="10"/>
  <c r="AA10" i="10"/>
  <c r="AA11" i="10" s="1"/>
  <c r="L101" i="10"/>
  <c r="Y10" i="11"/>
  <c r="Y11" i="11" s="1"/>
  <c r="W10" i="12"/>
  <c r="W11" i="12" s="1"/>
  <c r="V11" i="14"/>
  <c r="E65" i="17"/>
  <c r="L63" i="17" s="1"/>
  <c r="V7" i="17"/>
  <c r="V10" i="17" s="1"/>
  <c r="W11" i="17" s="1"/>
  <c r="L93" i="11"/>
  <c r="N105" i="11"/>
  <c r="O12" i="13"/>
  <c r="O16" i="13"/>
  <c r="Z10" i="14"/>
  <c r="Z11" i="14" s="1"/>
  <c r="E25" i="15"/>
  <c r="L23" i="15" s="1"/>
  <c r="Q8" i="15"/>
  <c r="Q10" i="15" s="1"/>
  <c r="E33" i="15"/>
  <c r="L31" i="15" s="1"/>
  <c r="R9" i="15"/>
  <c r="R10" i="15" s="1"/>
  <c r="W11" i="14"/>
  <c r="Z10" i="18"/>
  <c r="Z11" i="18" s="1"/>
  <c r="E97" i="18"/>
  <c r="E89" i="18"/>
  <c r="L87" i="18" s="1"/>
  <c r="Y10" i="18"/>
  <c r="E81" i="18"/>
  <c r="L79" i="18" s="1"/>
  <c r="X6" i="18"/>
  <c r="X10" i="18" s="1"/>
  <c r="W10" i="18"/>
  <c r="E73" i="18"/>
  <c r="L71" i="18" s="1"/>
  <c r="V10" i="18"/>
  <c r="E57" i="18"/>
  <c r="L55" i="18" s="1"/>
  <c r="U6" i="18"/>
  <c r="E49" i="18"/>
  <c r="L47" i="18" s="1"/>
  <c r="T10" i="18"/>
  <c r="S10" i="18"/>
  <c r="S11" i="18" s="1"/>
  <c r="E41" i="18"/>
  <c r="L39" i="18" s="1"/>
  <c r="E25" i="18"/>
  <c r="L23" i="18" s="1"/>
  <c r="Q10" i="18"/>
  <c r="R11" i="18" s="1"/>
  <c r="Y11" i="6" l="1"/>
  <c r="Q10" i="7"/>
  <c r="Q11" i="7" s="1"/>
  <c r="M89" i="6"/>
  <c r="M89" i="8"/>
  <c r="U11" i="6"/>
  <c r="Y11" i="16"/>
  <c r="O33" i="11"/>
  <c r="AA10" i="8"/>
  <c r="AA11" i="8" s="1"/>
  <c r="L101" i="8"/>
  <c r="L93" i="8"/>
  <c r="M9" i="9"/>
  <c r="R11" i="15"/>
  <c r="M97" i="7"/>
  <c r="P11" i="7"/>
  <c r="X11" i="9"/>
  <c r="T11" i="11"/>
  <c r="O11" i="8"/>
  <c r="M65" i="7"/>
  <c r="M65" i="8"/>
  <c r="L53" i="8"/>
  <c r="S11" i="17"/>
  <c r="R11" i="17"/>
  <c r="R11" i="9"/>
  <c r="M73" i="8"/>
  <c r="L29" i="8"/>
  <c r="M41" i="8"/>
  <c r="X11" i="15"/>
  <c r="Q11" i="6"/>
  <c r="L103" i="16"/>
  <c r="AA10" i="16"/>
  <c r="X11" i="12"/>
  <c r="U11" i="12"/>
  <c r="M57" i="6"/>
  <c r="M17" i="7"/>
  <c r="U11" i="11"/>
  <c r="O10" i="6"/>
  <c r="P11" i="6" s="1"/>
  <c r="AA10" i="7"/>
  <c r="AA11" i="7" s="1"/>
  <c r="L101" i="7"/>
  <c r="Q11" i="12"/>
  <c r="L105" i="6"/>
  <c r="T11" i="8"/>
  <c r="L9" i="7"/>
  <c r="Z11" i="11"/>
  <c r="M81" i="8"/>
  <c r="AA10" i="17"/>
  <c r="L103" i="17"/>
  <c r="Y11" i="14"/>
  <c r="T11" i="16"/>
  <c r="M49" i="6"/>
  <c r="M49" i="7"/>
  <c r="M57" i="8"/>
  <c r="Z11" i="9"/>
  <c r="AA11" i="9"/>
  <c r="W11" i="18"/>
  <c r="X11" i="18"/>
  <c r="L95" i="18"/>
  <c r="Q11" i="15"/>
  <c r="O11" i="16"/>
  <c r="S11" i="14"/>
  <c r="R11" i="14"/>
  <c r="O11" i="11"/>
  <c r="P11" i="11"/>
  <c r="O11" i="18"/>
  <c r="M57" i="7"/>
  <c r="M49" i="8"/>
  <c r="L97" i="6"/>
  <c r="Z10" i="6"/>
  <c r="S11" i="13"/>
  <c r="Y11" i="7"/>
  <c r="Z11" i="7"/>
  <c r="P11" i="8"/>
  <c r="Q11" i="8"/>
  <c r="V10" i="6"/>
  <c r="W11" i="6" s="1"/>
  <c r="V11" i="17"/>
  <c r="M97" i="6"/>
  <c r="S11" i="15"/>
  <c r="S10" i="7"/>
  <c r="T11" i="7" s="1"/>
  <c r="S11" i="7"/>
  <c r="X11" i="8"/>
  <c r="Y11" i="8"/>
  <c r="Q11" i="18"/>
  <c r="T11" i="18"/>
  <c r="T11" i="15"/>
  <c r="U11" i="15"/>
  <c r="Y11" i="18"/>
  <c r="L103" i="15"/>
  <c r="AA10" i="15"/>
  <c r="T11" i="10"/>
  <c r="U11" i="10"/>
  <c r="W10" i="7"/>
  <c r="X11" i="7" s="1"/>
  <c r="L103" i="18"/>
  <c r="AA10" i="18"/>
  <c r="O11" i="9"/>
  <c r="P11" i="9"/>
  <c r="V10" i="7"/>
  <c r="V11" i="7" s="1"/>
  <c r="M9" i="8"/>
  <c r="L97" i="7"/>
  <c r="S11" i="6"/>
  <c r="T11" i="6"/>
  <c r="O10" i="15"/>
  <c r="P11" i="15" s="1"/>
  <c r="Q11" i="10"/>
  <c r="P11" i="10"/>
  <c r="M81" i="7"/>
  <c r="L73" i="7"/>
  <c r="R10" i="7"/>
  <c r="R11" i="7"/>
  <c r="L85" i="8"/>
  <c r="M97" i="8"/>
  <c r="U11" i="8"/>
  <c r="M25" i="7"/>
  <c r="M105" i="7"/>
  <c r="AA11" i="14"/>
  <c r="U10" i="18"/>
  <c r="U11" i="18" s="1"/>
  <c r="Z11" i="6" l="1"/>
  <c r="AA11" i="6"/>
  <c r="V11" i="6"/>
  <c r="O11" i="6"/>
  <c r="O11" i="15"/>
  <c r="W11" i="7"/>
  <c r="V11" i="18"/>
</calcChain>
</file>

<file path=xl/sharedStrings.xml><?xml version="1.0" encoding="utf-8"?>
<sst xmlns="http://schemas.openxmlformats.org/spreadsheetml/2006/main" count="5359" uniqueCount="493">
  <si>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</si>
  <si>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</si>
  <si>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</si>
  <si>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</si>
  <si>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６５歳以上</t>
    <rPh sb="2" eb="3">
      <t>サイ</t>
    </rPh>
    <rPh sb="3" eb="5">
      <t>イジョウ</t>
    </rPh>
    <phoneticPr fontId="2"/>
  </si>
  <si>
    <t>高齢化率</t>
    <rPh sb="0" eb="3">
      <t>コウレイカ</t>
    </rPh>
    <rPh sb="3" eb="4">
      <t>リツ</t>
    </rPh>
    <phoneticPr fontId="2"/>
  </si>
  <si>
    <t>郷ノ浦</t>
    <rPh sb="0" eb="1">
      <t>ゴウ</t>
    </rPh>
    <rPh sb="2" eb="3">
      <t>ウラ</t>
    </rPh>
    <phoneticPr fontId="2"/>
  </si>
  <si>
    <t>勝　本</t>
    <rPh sb="0" eb="1">
      <t>カチ</t>
    </rPh>
    <rPh sb="2" eb="3">
      <t>ホン</t>
    </rPh>
    <phoneticPr fontId="2"/>
  </si>
  <si>
    <t>芦　辺</t>
    <rPh sb="0" eb="1">
      <t>アシ</t>
    </rPh>
    <rPh sb="2" eb="3">
      <t>ヘン</t>
    </rPh>
    <phoneticPr fontId="2"/>
  </si>
  <si>
    <t>石　田</t>
    <rPh sb="0" eb="1">
      <t>イシ</t>
    </rPh>
    <rPh sb="2" eb="3">
      <t>タ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</si>
  <si>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</si>
  <si>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</si>
  <si>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</si>
  <si>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</si>
  <si>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単位：戸、人、％</t>
    <rPh sb="0" eb="2">
      <t>タンイ</t>
    </rPh>
    <rPh sb="3" eb="4">
      <t>コ</t>
    </rPh>
    <rPh sb="5" eb="6">
      <t>ニン</t>
    </rPh>
    <phoneticPr fontId="2"/>
  </si>
  <si>
    <t>その他</t>
    <rPh sb="2" eb="3">
      <t>タ</t>
    </rPh>
    <phoneticPr fontId="2"/>
  </si>
  <si>
    <t>地　区</t>
    <rPh sb="0" eb="1">
      <t>チ</t>
    </rPh>
    <rPh sb="2" eb="3">
      <t>ク</t>
    </rPh>
    <phoneticPr fontId="2"/>
  </si>
  <si>
    <t>合　計</t>
    <rPh sb="0" eb="1">
      <t>ゴウ</t>
    </rPh>
    <rPh sb="2" eb="3">
      <t>ケイ</t>
    </rPh>
    <phoneticPr fontId="2"/>
  </si>
  <si>
    <t>【Ｈ１８．４月末】</t>
    <rPh sb="6" eb="7">
      <t>ガツ</t>
    </rPh>
    <rPh sb="7" eb="8">
      <t>マツ</t>
    </rPh>
    <phoneticPr fontId="2"/>
  </si>
  <si>
    <t>【Ｈ１８．５月末】</t>
    <rPh sb="6" eb="7">
      <t>ガツ</t>
    </rPh>
    <rPh sb="7" eb="8">
      <t>マツ</t>
    </rPh>
    <phoneticPr fontId="2"/>
  </si>
  <si>
    <t>【Ｈ１８．６月末】</t>
    <rPh sb="6" eb="7">
      <t>ガツ</t>
    </rPh>
    <rPh sb="7" eb="8">
      <t>マツ</t>
    </rPh>
    <phoneticPr fontId="2"/>
  </si>
  <si>
    <t>【Ｈ１８．７月末】</t>
    <rPh sb="6" eb="7">
      <t>ガツ</t>
    </rPh>
    <rPh sb="7" eb="8">
      <t>マツ</t>
    </rPh>
    <phoneticPr fontId="2"/>
  </si>
  <si>
    <t>【Ｈ１８．８月末】</t>
    <rPh sb="6" eb="7">
      <t>ガツ</t>
    </rPh>
    <rPh sb="7" eb="8">
      <t>マツ</t>
    </rPh>
    <phoneticPr fontId="2"/>
  </si>
  <si>
    <t>【Ｈ１８．９月末】</t>
    <rPh sb="6" eb="7">
      <t>ガツ</t>
    </rPh>
    <rPh sb="7" eb="8">
      <t>マツ</t>
    </rPh>
    <phoneticPr fontId="2"/>
  </si>
  <si>
    <t>【Ｈ１８．１０月末】</t>
    <rPh sb="7" eb="8">
      <t>ガツ</t>
    </rPh>
    <rPh sb="8" eb="9">
      <t>マツ</t>
    </rPh>
    <phoneticPr fontId="2"/>
  </si>
  <si>
    <t>【Ｈ１８．１１月末】</t>
    <rPh sb="7" eb="8">
      <t>ガツ</t>
    </rPh>
    <rPh sb="8" eb="9">
      <t>マツ</t>
    </rPh>
    <phoneticPr fontId="2"/>
  </si>
  <si>
    <t>【Ｈ１８．１２月末】</t>
    <rPh sb="7" eb="8">
      <t>ガツ</t>
    </rPh>
    <rPh sb="8" eb="9">
      <t>マツ</t>
    </rPh>
    <phoneticPr fontId="2"/>
  </si>
  <si>
    <t>【Ｈ１９．１月末】</t>
    <rPh sb="6" eb="7">
      <t>ガツ</t>
    </rPh>
    <rPh sb="7" eb="8">
      <t>マツ</t>
    </rPh>
    <phoneticPr fontId="2"/>
  </si>
  <si>
    <t>【Ｈ１９．２月末】</t>
    <rPh sb="6" eb="7">
      <t>ガツ</t>
    </rPh>
    <rPh sb="7" eb="8">
      <t>マツ</t>
    </rPh>
    <phoneticPr fontId="2"/>
  </si>
  <si>
    <t>【Ｈ１９．３月末】</t>
    <rPh sb="6" eb="7">
      <t>ガツ</t>
    </rPh>
    <rPh sb="7" eb="8">
      <t>マツ</t>
    </rPh>
    <phoneticPr fontId="2"/>
  </si>
  <si>
    <t>グラフ用一覧</t>
    <rPh sb="3" eb="4">
      <t>ヨウ</t>
    </rPh>
    <rPh sb="4" eb="6">
      <t>イチラン</t>
    </rPh>
    <phoneticPr fontId="2"/>
  </si>
  <si>
    <t>平成１８年</t>
    <rPh sb="0" eb="2">
      <t>ヘイセイ</t>
    </rPh>
    <rPh sb="4" eb="5">
      <t>ネン</t>
    </rPh>
    <phoneticPr fontId="2"/>
  </si>
  <si>
    <t>住基人口（地区、月別）</t>
    <rPh sb="0" eb="2">
      <t>ジュウキ</t>
    </rPh>
    <rPh sb="2" eb="4">
      <t>ジンコウ</t>
    </rPh>
    <rPh sb="5" eb="7">
      <t>チク</t>
    </rPh>
    <rPh sb="8" eb="9">
      <t>ツキ</t>
    </rPh>
    <rPh sb="9" eb="10">
      <t>ベツ</t>
    </rPh>
    <phoneticPr fontId="2"/>
  </si>
  <si>
    <t>合計</t>
    <rPh sb="0" eb="2">
      <t>ゴウケイ</t>
    </rPh>
    <phoneticPr fontId="2"/>
  </si>
  <si>
    <t>前月との増減数</t>
    <rPh sb="0" eb="2">
      <t>ゼンゲツ</t>
    </rPh>
    <rPh sb="4" eb="6">
      <t>ゾウゲン</t>
    </rPh>
    <rPh sb="6" eb="7">
      <t>カズ</t>
    </rPh>
    <phoneticPr fontId="2"/>
  </si>
  <si>
    <t>転入転出（月別）</t>
    <rPh sb="0" eb="2">
      <t>テンニュウ</t>
    </rPh>
    <rPh sb="2" eb="4">
      <t>テンシュツ</t>
    </rPh>
    <rPh sb="5" eb="6">
      <t>ツキ</t>
    </rPh>
    <rPh sb="6" eb="7">
      <t>ベツ</t>
    </rPh>
    <phoneticPr fontId="2"/>
  </si>
  <si>
    <t>平成１８年
４月</t>
    <rPh sb="0" eb="2">
      <t>ヘイセイ</t>
    </rPh>
    <rPh sb="4" eb="5">
      <t>ネン</t>
    </rPh>
    <rPh sb="7" eb="8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</si>
  <si>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</si>
  <si>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</si>
  <si>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</si>
  <si>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</si>
  <si>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</si>
  <si>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</si>
  <si>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</si>
  <si>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</si>
  <si>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</si>
  <si>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</si>
  <si>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</si>
  <si>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（３）人口</t>
    <rPh sb="3" eb="5">
      <t>ジンコウ</t>
    </rPh>
    <phoneticPr fontId="2"/>
  </si>
  <si>
    <t>７．住基人口・世帯・動態数（月・男女・地区別）</t>
    <rPh sb="2" eb="4">
      <t>ジュウキ</t>
    </rPh>
    <rPh sb="4" eb="6">
      <t>ジンコウ</t>
    </rPh>
    <rPh sb="7" eb="9">
      <t>セタイ</t>
    </rPh>
    <rPh sb="10" eb="12">
      <t>ドウタイ</t>
    </rPh>
    <rPh sb="12" eb="13">
      <t>スウ</t>
    </rPh>
    <rPh sb="14" eb="15">
      <t>ツキ</t>
    </rPh>
    <rPh sb="16" eb="18">
      <t>ダンジョ</t>
    </rPh>
    <rPh sb="19" eb="21">
      <t>チク</t>
    </rPh>
    <rPh sb="21" eb="22">
      <t>ベツ</t>
    </rPh>
    <phoneticPr fontId="2"/>
  </si>
  <si>
    <t>【Ｈ１９．４月末】</t>
    <rPh sb="6" eb="7">
      <t>ガツ</t>
    </rPh>
    <rPh sb="7" eb="8">
      <t>マツ</t>
    </rPh>
    <phoneticPr fontId="2"/>
  </si>
  <si>
    <t>【Ｈ１９．５月末】</t>
    <rPh sb="6" eb="7">
      <t>ガツ</t>
    </rPh>
    <rPh sb="7" eb="8">
      <t>マツ</t>
    </rPh>
    <phoneticPr fontId="2"/>
  </si>
  <si>
    <t>【Ｈ１９．６月末】</t>
    <rPh sb="6" eb="7">
      <t>ガツ</t>
    </rPh>
    <rPh sb="7" eb="8">
      <t>マツ</t>
    </rPh>
    <phoneticPr fontId="2"/>
  </si>
  <si>
    <t>【Ｈ１９．７月末】</t>
    <rPh sb="6" eb="7">
      <t>ガツ</t>
    </rPh>
    <rPh sb="7" eb="8">
      <t>マツ</t>
    </rPh>
    <phoneticPr fontId="2"/>
  </si>
  <si>
    <t>【Ｈ１９．８月末】</t>
    <rPh sb="6" eb="7">
      <t>ガツ</t>
    </rPh>
    <rPh sb="7" eb="8">
      <t>マツ</t>
    </rPh>
    <phoneticPr fontId="2"/>
  </si>
  <si>
    <t>【Ｈ１９．９月末】</t>
    <rPh sb="6" eb="7">
      <t>ガツ</t>
    </rPh>
    <rPh sb="7" eb="8">
      <t>マツ</t>
    </rPh>
    <phoneticPr fontId="2"/>
  </si>
  <si>
    <t>【Ｈ１９．１０月末】</t>
    <rPh sb="7" eb="8">
      <t>ガツ</t>
    </rPh>
    <rPh sb="8" eb="9">
      <t>マツ</t>
    </rPh>
    <phoneticPr fontId="2"/>
  </si>
  <si>
    <t>【Ｈ１９．１１月末】</t>
    <rPh sb="7" eb="8">
      <t>ガツ</t>
    </rPh>
    <rPh sb="8" eb="9">
      <t>マツ</t>
    </rPh>
    <phoneticPr fontId="2"/>
  </si>
  <si>
    <t>【Ｈ１９．１２月末】</t>
    <rPh sb="7" eb="8">
      <t>ガツ</t>
    </rPh>
    <rPh sb="8" eb="9">
      <t>マツ</t>
    </rPh>
    <phoneticPr fontId="2"/>
  </si>
  <si>
    <t>【Ｈ２０．１月末】</t>
    <rPh sb="6" eb="7">
      <t>ガツ</t>
    </rPh>
    <rPh sb="7" eb="8">
      <t>マツ</t>
    </rPh>
    <phoneticPr fontId="2"/>
  </si>
  <si>
    <t>【Ｈ２０．２月末】</t>
    <rPh sb="6" eb="7">
      <t>ガツ</t>
    </rPh>
    <rPh sb="7" eb="8">
      <t>マツ</t>
    </rPh>
    <phoneticPr fontId="2"/>
  </si>
  <si>
    <t>【Ｈ２０．３月末】</t>
    <rPh sb="6" eb="7">
      <t>ガツ</t>
    </rPh>
    <rPh sb="7" eb="8">
      <t>マツ</t>
    </rPh>
    <phoneticPr fontId="2"/>
  </si>
  <si>
    <t>平成１９年
４月</t>
    <rPh sb="0" eb="2">
      <t>ヘイセイ</t>
    </rPh>
    <rPh sb="4" eb="5">
      <t>ネン</t>
    </rPh>
    <rPh sb="7" eb="8">
      <t>ガツ</t>
    </rPh>
    <phoneticPr fontId="2"/>
  </si>
  <si>
    <t>４月</t>
  </si>
  <si>
    <t>前月との増減人数</t>
    <rPh sb="0" eb="2">
      <t>ゼンゲツ</t>
    </rPh>
    <rPh sb="4" eb="6">
      <t>ゾウゲン</t>
    </rPh>
    <rPh sb="6" eb="7">
      <t>ニン</t>
    </rPh>
    <rPh sb="7" eb="8">
      <t>カズ</t>
    </rPh>
    <phoneticPr fontId="2"/>
  </si>
  <si>
    <t>平成１９年</t>
    <rPh sb="0" eb="2">
      <t>ヘイセイ</t>
    </rPh>
    <rPh sb="4" eb="5">
      <t>ネン</t>
    </rPh>
    <phoneticPr fontId="2"/>
  </si>
  <si>
    <t>平成２０年
１月</t>
    <phoneticPr fontId="2"/>
  </si>
  <si>
    <t>平成１９年
４月末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</si>
  <si>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５月末</t>
    <rPh sb="1" eb="2">
      <t>ガツ</t>
    </rPh>
    <rPh sb="2" eb="3">
      <t>マツ</t>
    </rPh>
    <phoneticPr fontId="2"/>
  </si>
  <si>
    <t>６月末</t>
    <rPh sb="1" eb="2">
      <t>ガツ</t>
    </rPh>
    <rPh sb="2" eb="3">
      <t>マツ</t>
    </rPh>
    <phoneticPr fontId="2"/>
  </si>
  <si>
    <t>７月末</t>
    <rPh sb="1" eb="2">
      <t>ガツ</t>
    </rPh>
    <rPh sb="2" eb="3">
      <t>マツ</t>
    </rPh>
    <phoneticPr fontId="2"/>
  </si>
  <si>
    <t>８月末</t>
    <rPh sb="1" eb="2">
      <t>ガツ</t>
    </rPh>
    <rPh sb="2" eb="3">
      <t>マツ</t>
    </rPh>
    <phoneticPr fontId="2"/>
  </si>
  <si>
    <t>９月末</t>
    <rPh sb="1" eb="2">
      <t>ガツ</t>
    </rPh>
    <rPh sb="2" eb="3">
      <t>マツ</t>
    </rPh>
    <phoneticPr fontId="2"/>
  </si>
  <si>
    <t>１０月末</t>
    <rPh sb="2" eb="3">
      <t>ガツ</t>
    </rPh>
    <rPh sb="3" eb="4">
      <t>マツ</t>
    </rPh>
    <phoneticPr fontId="2"/>
  </si>
  <si>
    <t>１１月末</t>
    <rPh sb="2" eb="3">
      <t>ガツ</t>
    </rPh>
    <rPh sb="3" eb="4">
      <t>マツ</t>
    </rPh>
    <phoneticPr fontId="2"/>
  </si>
  <si>
    <t>１２月末</t>
    <rPh sb="2" eb="3">
      <t>ガツ</t>
    </rPh>
    <rPh sb="3" eb="4">
      <t>マツ</t>
    </rPh>
    <phoneticPr fontId="2"/>
  </si>
  <si>
    <t>平成２０年
１月末</t>
    <rPh sb="8" eb="9">
      <t>マツ</t>
    </rPh>
    <phoneticPr fontId="2"/>
  </si>
  <si>
    <t>２月末</t>
    <rPh sb="2" eb="3">
      <t>マツ</t>
    </rPh>
    <phoneticPr fontId="2"/>
  </si>
  <si>
    <t>３月末</t>
    <rPh sb="2" eb="3">
      <t>マツ</t>
    </rPh>
    <phoneticPr fontId="2"/>
  </si>
  <si>
    <t>平成１８年
４月末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</si>
  <si>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平成１９年
１月末</t>
    <rPh sb="0" eb="2">
      <t>ヘイセイ</t>
    </rPh>
    <rPh sb="4" eb="5">
      <t>ネン</t>
    </rPh>
    <rPh sb="8" eb="9">
      <t>マツ</t>
    </rPh>
    <phoneticPr fontId="2"/>
  </si>
  <si>
    <t>４月末</t>
    <rPh sb="2" eb="3">
      <t>マツ</t>
    </rPh>
    <phoneticPr fontId="2"/>
  </si>
  <si>
    <t>８．住基人口・世帯・動態数（月・男女・地区別）</t>
    <rPh sb="2" eb="4">
      <t>ジュウキ</t>
    </rPh>
    <rPh sb="4" eb="6">
      <t>ジンコウ</t>
    </rPh>
    <rPh sb="7" eb="9">
      <t>セタイ</t>
    </rPh>
    <rPh sb="10" eb="12">
      <t>ドウタイ</t>
    </rPh>
    <rPh sb="12" eb="13">
      <t>スウ</t>
    </rPh>
    <rPh sb="14" eb="15">
      <t>ツキ</t>
    </rPh>
    <rPh sb="16" eb="18">
      <t>ダンジョ</t>
    </rPh>
    <rPh sb="19" eb="21">
      <t>チク</t>
    </rPh>
    <rPh sb="21" eb="22">
      <t>ベツ</t>
    </rPh>
    <phoneticPr fontId="2"/>
  </si>
  <si>
    <t>【Ｈ２０．４月末】</t>
    <rPh sb="6" eb="7">
      <t>ガツ</t>
    </rPh>
    <rPh sb="7" eb="8">
      <t>マツ</t>
    </rPh>
    <phoneticPr fontId="2"/>
  </si>
  <si>
    <t>【Ｈ２０．５月末】</t>
    <rPh sb="6" eb="7">
      <t>ガツ</t>
    </rPh>
    <rPh sb="7" eb="8">
      <t>マツ</t>
    </rPh>
    <phoneticPr fontId="2"/>
  </si>
  <si>
    <t>【Ｈ２０．６月末】</t>
    <rPh sb="6" eb="7">
      <t>ガツ</t>
    </rPh>
    <rPh sb="7" eb="8">
      <t>マツ</t>
    </rPh>
    <phoneticPr fontId="2"/>
  </si>
  <si>
    <t>【Ｈ２０．７月末】</t>
    <rPh sb="6" eb="7">
      <t>ガツ</t>
    </rPh>
    <rPh sb="7" eb="8">
      <t>マツ</t>
    </rPh>
    <phoneticPr fontId="2"/>
  </si>
  <si>
    <t>【Ｈ２０．８月末】</t>
    <rPh sb="6" eb="7">
      <t>ガツ</t>
    </rPh>
    <rPh sb="7" eb="8">
      <t>マツ</t>
    </rPh>
    <phoneticPr fontId="2"/>
  </si>
  <si>
    <t>【Ｈ２０．９月末】</t>
    <rPh sb="6" eb="7">
      <t>ガツ</t>
    </rPh>
    <rPh sb="7" eb="8">
      <t>マツ</t>
    </rPh>
    <phoneticPr fontId="2"/>
  </si>
  <si>
    <t>【Ｈ２０．１０月末】</t>
    <rPh sb="7" eb="8">
      <t>ガツ</t>
    </rPh>
    <rPh sb="8" eb="9">
      <t>マツ</t>
    </rPh>
    <phoneticPr fontId="2"/>
  </si>
  <si>
    <t>【Ｈ２０．１１月末】</t>
    <rPh sb="7" eb="8">
      <t>ガツ</t>
    </rPh>
    <rPh sb="8" eb="9">
      <t>マツ</t>
    </rPh>
    <phoneticPr fontId="2"/>
  </si>
  <si>
    <t>【Ｈ２０．１２月末】</t>
    <rPh sb="7" eb="8">
      <t>ガツ</t>
    </rPh>
    <rPh sb="8" eb="9">
      <t>マツ</t>
    </rPh>
    <phoneticPr fontId="2"/>
  </si>
  <si>
    <t>【Ｈ２１．１月末】</t>
    <rPh sb="6" eb="7">
      <t>ガツ</t>
    </rPh>
    <rPh sb="7" eb="8">
      <t>マツ</t>
    </rPh>
    <phoneticPr fontId="2"/>
  </si>
  <si>
    <t>【Ｈ２１．２月末】</t>
    <rPh sb="6" eb="7">
      <t>ガツ</t>
    </rPh>
    <rPh sb="7" eb="8">
      <t>マツ</t>
    </rPh>
    <phoneticPr fontId="2"/>
  </si>
  <si>
    <t>【Ｈ２１．３月末】</t>
    <rPh sb="6" eb="7">
      <t>ガツ</t>
    </rPh>
    <rPh sb="7" eb="8">
      <t>マツ</t>
    </rPh>
    <phoneticPr fontId="2"/>
  </si>
  <si>
    <t>【Ｈ２１．４月末】</t>
    <rPh sb="6" eb="7">
      <t>ガツ</t>
    </rPh>
    <rPh sb="7" eb="8">
      <t>マツ</t>
    </rPh>
    <phoneticPr fontId="2"/>
  </si>
  <si>
    <t>平成２０年</t>
    <rPh sb="0" eb="2">
      <t>ヘイセイ</t>
    </rPh>
    <rPh sb="4" eb="5">
      <t>ネン</t>
    </rPh>
    <phoneticPr fontId="2"/>
  </si>
  <si>
    <t>平成２０年
４月</t>
    <rPh sb="0" eb="2">
      <t>ヘイセイ</t>
    </rPh>
    <rPh sb="4" eb="5">
      <t>ネン</t>
    </rPh>
    <rPh sb="7" eb="8">
      <t>ガツ</t>
    </rPh>
    <phoneticPr fontId="2"/>
  </si>
  <si>
    <t>平成２０年
４月末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</si>
  <si>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平成２１年
１月末</t>
    <rPh sb="8" eb="9">
      <t>マツ</t>
    </rPh>
    <phoneticPr fontId="2"/>
  </si>
  <si>
    <t>平成２１年
１月</t>
    <phoneticPr fontId="2"/>
  </si>
  <si>
    <t>【Ｈ２１．５月末】</t>
    <rPh sb="6" eb="7">
      <t>ガツ</t>
    </rPh>
    <rPh sb="7" eb="8">
      <t>マツ</t>
    </rPh>
    <phoneticPr fontId="2"/>
  </si>
  <si>
    <t>【Ｈ２１．６月末】</t>
    <rPh sb="6" eb="7">
      <t>ガツ</t>
    </rPh>
    <rPh sb="7" eb="8">
      <t>マツ</t>
    </rPh>
    <phoneticPr fontId="2"/>
  </si>
  <si>
    <t>【Ｈ２１．７月末】</t>
    <rPh sb="6" eb="7">
      <t>ガツ</t>
    </rPh>
    <rPh sb="7" eb="8">
      <t>マツ</t>
    </rPh>
    <phoneticPr fontId="2"/>
  </si>
  <si>
    <t>【Ｈ２１．８月末】</t>
    <rPh sb="6" eb="7">
      <t>ガツ</t>
    </rPh>
    <rPh sb="7" eb="8">
      <t>マツ</t>
    </rPh>
    <phoneticPr fontId="2"/>
  </si>
  <si>
    <t>【Ｈ２１．９月末】</t>
    <rPh sb="6" eb="7">
      <t>ガツ</t>
    </rPh>
    <rPh sb="7" eb="8">
      <t>マツ</t>
    </rPh>
    <phoneticPr fontId="2"/>
  </si>
  <si>
    <t>【Ｈ２１．１０月末】</t>
    <rPh sb="7" eb="8">
      <t>ガツ</t>
    </rPh>
    <rPh sb="8" eb="9">
      <t>マツ</t>
    </rPh>
    <phoneticPr fontId="2"/>
  </si>
  <si>
    <t>【Ｈ２１．１１月末】</t>
    <rPh sb="7" eb="8">
      <t>ガツ</t>
    </rPh>
    <rPh sb="8" eb="9">
      <t>マツ</t>
    </rPh>
    <phoneticPr fontId="2"/>
  </si>
  <si>
    <t>【Ｈ２１．１２月末】</t>
    <rPh sb="7" eb="8">
      <t>ガツ</t>
    </rPh>
    <rPh sb="8" eb="9">
      <t>マツ</t>
    </rPh>
    <phoneticPr fontId="2"/>
  </si>
  <si>
    <t>【Ｈ２２．１月末】</t>
    <rPh sb="6" eb="7">
      <t>ガツ</t>
    </rPh>
    <rPh sb="7" eb="8">
      <t>マツ</t>
    </rPh>
    <phoneticPr fontId="2"/>
  </si>
  <si>
    <t>【Ｈ２２．２月末】</t>
    <rPh sb="6" eb="7">
      <t>ガツ</t>
    </rPh>
    <rPh sb="7" eb="8">
      <t>マツ</t>
    </rPh>
    <phoneticPr fontId="2"/>
  </si>
  <si>
    <t>【Ｈ２２．３月末】</t>
    <rPh sb="6" eb="7">
      <t>ガツ</t>
    </rPh>
    <rPh sb="7" eb="8">
      <t>マツ</t>
    </rPh>
    <phoneticPr fontId="2"/>
  </si>
  <si>
    <t>【Ｈ２２．４月末】</t>
    <rPh sb="6" eb="7">
      <t>ガツ</t>
    </rPh>
    <rPh sb="7" eb="8">
      <t>マツ</t>
    </rPh>
    <phoneticPr fontId="2"/>
  </si>
  <si>
    <t>平成２１年</t>
    <rPh sb="0" eb="2">
      <t>ヘイセイ</t>
    </rPh>
    <rPh sb="4" eb="5">
      <t>ネン</t>
    </rPh>
    <phoneticPr fontId="2"/>
  </si>
  <si>
    <t>平成２１年
４月末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</si>
  <si>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平成２１年
４月</t>
    <rPh sb="0" eb="2">
      <t>ヘイセイ</t>
    </rPh>
    <rPh sb="4" eb="5">
      <t>ネン</t>
    </rPh>
    <rPh sb="7" eb="8">
      <t>ガツ</t>
    </rPh>
    <phoneticPr fontId="2"/>
  </si>
  <si>
    <t>平成２２年
１月末</t>
    <rPh sb="8" eb="9">
      <t>マツ</t>
    </rPh>
    <phoneticPr fontId="2"/>
  </si>
  <si>
    <t>平成２２年
１月</t>
    <phoneticPr fontId="2"/>
  </si>
  <si>
    <t>【Ｈ２２．５月末】</t>
    <rPh sb="6" eb="7">
      <t>ガツ</t>
    </rPh>
    <rPh sb="7" eb="8">
      <t>マツ</t>
    </rPh>
    <phoneticPr fontId="2"/>
  </si>
  <si>
    <t>【Ｈ２２．６月末】</t>
    <rPh sb="6" eb="7">
      <t>ガツ</t>
    </rPh>
    <rPh sb="7" eb="8">
      <t>マツ</t>
    </rPh>
    <phoneticPr fontId="2"/>
  </si>
  <si>
    <t>【Ｈ２２．７月末】</t>
    <rPh sb="6" eb="7">
      <t>ガツ</t>
    </rPh>
    <rPh sb="7" eb="8">
      <t>マツ</t>
    </rPh>
    <phoneticPr fontId="2"/>
  </si>
  <si>
    <t>【Ｈ２２．８月末】</t>
    <rPh sb="6" eb="7">
      <t>ガツ</t>
    </rPh>
    <rPh sb="7" eb="8">
      <t>マツ</t>
    </rPh>
    <phoneticPr fontId="2"/>
  </si>
  <si>
    <t>【Ｈ２２．９月末】</t>
    <rPh sb="6" eb="7">
      <t>ガツ</t>
    </rPh>
    <rPh sb="7" eb="8">
      <t>マツ</t>
    </rPh>
    <phoneticPr fontId="2"/>
  </si>
  <si>
    <t>【Ｈ２２．１０月末】</t>
    <rPh sb="7" eb="8">
      <t>ガツ</t>
    </rPh>
    <rPh sb="8" eb="9">
      <t>マツ</t>
    </rPh>
    <phoneticPr fontId="2"/>
  </si>
  <si>
    <t>【Ｈ２２．１１月末】</t>
    <rPh sb="7" eb="8">
      <t>ガツ</t>
    </rPh>
    <rPh sb="8" eb="9">
      <t>マツ</t>
    </rPh>
    <phoneticPr fontId="2"/>
  </si>
  <si>
    <t>【Ｈ２２．１２月末】</t>
    <rPh sb="7" eb="8">
      <t>ガツ</t>
    </rPh>
    <rPh sb="8" eb="9">
      <t>マツ</t>
    </rPh>
    <phoneticPr fontId="2"/>
  </si>
  <si>
    <t>【Ｈ２３．１月末】</t>
    <rPh sb="6" eb="7">
      <t>ガツ</t>
    </rPh>
    <rPh sb="7" eb="8">
      <t>マツ</t>
    </rPh>
    <phoneticPr fontId="2"/>
  </si>
  <si>
    <t>【Ｈ２３．２月末】</t>
    <rPh sb="6" eb="7">
      <t>ガツ</t>
    </rPh>
    <rPh sb="7" eb="8">
      <t>マツ</t>
    </rPh>
    <phoneticPr fontId="2"/>
  </si>
  <si>
    <t>【Ｈ２３．３月末】</t>
    <rPh sb="6" eb="7">
      <t>ガツ</t>
    </rPh>
    <rPh sb="7" eb="8">
      <t>マツ</t>
    </rPh>
    <phoneticPr fontId="2"/>
  </si>
  <si>
    <t>【Ｈ２３．４月末】</t>
    <rPh sb="6" eb="7">
      <t>ガツ</t>
    </rPh>
    <rPh sb="7" eb="8">
      <t>マツ</t>
    </rPh>
    <phoneticPr fontId="2"/>
  </si>
  <si>
    <t>平成２２年
４月末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</si>
  <si>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平成２２年</t>
    <rPh sb="0" eb="2">
      <t>ヘイセイ</t>
    </rPh>
    <rPh sb="4" eb="5">
      <t>ネン</t>
    </rPh>
    <phoneticPr fontId="2"/>
  </si>
  <si>
    <t>平成２２年
４月</t>
    <rPh sb="0" eb="2">
      <t>ヘイセイ</t>
    </rPh>
    <rPh sb="4" eb="5">
      <t>ネン</t>
    </rPh>
    <rPh sb="7" eb="8">
      <t>ガツ</t>
    </rPh>
    <phoneticPr fontId="2"/>
  </si>
  <si>
    <t>平成２３年
１月末</t>
    <rPh sb="8" eb="9">
      <t>マツ</t>
    </rPh>
    <phoneticPr fontId="2"/>
  </si>
  <si>
    <t>平成２３年
１月</t>
    <phoneticPr fontId="2"/>
  </si>
  <si>
    <t>【Ｈ２３．５月末】</t>
    <rPh sb="6" eb="7">
      <t>ガツ</t>
    </rPh>
    <rPh sb="7" eb="8">
      <t>マツ</t>
    </rPh>
    <phoneticPr fontId="2"/>
  </si>
  <si>
    <t>【Ｈ２３．６月末】</t>
    <rPh sb="6" eb="7">
      <t>ガツ</t>
    </rPh>
    <rPh sb="7" eb="8">
      <t>マツ</t>
    </rPh>
    <phoneticPr fontId="2"/>
  </si>
  <si>
    <t>【Ｈ２３．７月末】</t>
    <rPh sb="6" eb="7">
      <t>ガツ</t>
    </rPh>
    <rPh sb="7" eb="8">
      <t>マツ</t>
    </rPh>
    <phoneticPr fontId="2"/>
  </si>
  <si>
    <t>【Ｈ２３．８月末】</t>
    <rPh sb="6" eb="7">
      <t>ガツ</t>
    </rPh>
    <rPh sb="7" eb="8">
      <t>マツ</t>
    </rPh>
    <phoneticPr fontId="2"/>
  </si>
  <si>
    <t>【Ｈ２３．９月末】</t>
    <rPh sb="6" eb="7">
      <t>ガツ</t>
    </rPh>
    <rPh sb="7" eb="8">
      <t>マツ</t>
    </rPh>
    <phoneticPr fontId="2"/>
  </si>
  <si>
    <t>【Ｈ２３．１０月末】</t>
    <rPh sb="7" eb="8">
      <t>ガツ</t>
    </rPh>
    <rPh sb="8" eb="9">
      <t>マツ</t>
    </rPh>
    <phoneticPr fontId="2"/>
  </si>
  <si>
    <t>【Ｈ２３．１１月末】</t>
    <rPh sb="7" eb="8">
      <t>ガツ</t>
    </rPh>
    <rPh sb="8" eb="9">
      <t>マツ</t>
    </rPh>
    <phoneticPr fontId="2"/>
  </si>
  <si>
    <t>【Ｈ２３．１２月末】</t>
    <rPh sb="7" eb="8">
      <t>ガツ</t>
    </rPh>
    <rPh sb="8" eb="9">
      <t>マツ</t>
    </rPh>
    <phoneticPr fontId="2"/>
  </si>
  <si>
    <t>【Ｈ２４．１月末】</t>
    <rPh sb="6" eb="7">
      <t>ガツ</t>
    </rPh>
    <rPh sb="7" eb="8">
      <t>マツ</t>
    </rPh>
    <phoneticPr fontId="2"/>
  </si>
  <si>
    <t>【Ｈ２４．２月末】</t>
    <rPh sb="6" eb="7">
      <t>ガツ</t>
    </rPh>
    <rPh sb="7" eb="8">
      <t>マツ</t>
    </rPh>
    <phoneticPr fontId="2"/>
  </si>
  <si>
    <t>【Ｈ２４．３月末】</t>
    <rPh sb="6" eb="7">
      <t>ガツ</t>
    </rPh>
    <rPh sb="7" eb="8">
      <t>マツ</t>
    </rPh>
    <phoneticPr fontId="2"/>
  </si>
  <si>
    <t>【Ｈ２４．４月末】</t>
    <rPh sb="6" eb="7">
      <t>ガツ</t>
    </rPh>
    <rPh sb="7" eb="8">
      <t>マツ</t>
    </rPh>
    <phoneticPr fontId="2"/>
  </si>
  <si>
    <t>平成２３年</t>
    <rPh sb="0" eb="2">
      <t>ヘイセイ</t>
    </rPh>
    <rPh sb="4" eb="5">
      <t>ネン</t>
    </rPh>
    <phoneticPr fontId="2"/>
  </si>
  <si>
    <t>平成２３年
４月末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</si>
  <si>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平成２４年
１月末</t>
    <rPh sb="8" eb="9">
      <t>マツ</t>
    </rPh>
    <phoneticPr fontId="2"/>
  </si>
  <si>
    <t>平成２４年
１月</t>
    <phoneticPr fontId="2"/>
  </si>
  <si>
    <t>平成２３年
４月</t>
    <rPh sb="0" eb="2">
      <t>ヘイセイ</t>
    </rPh>
    <rPh sb="4" eb="5">
      <t>ネン</t>
    </rPh>
    <rPh sb="7" eb="8">
      <t>ガツ</t>
    </rPh>
    <phoneticPr fontId="2"/>
  </si>
  <si>
    <t>平成２４年
４月末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</si>
  <si>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平成２４年</t>
    <rPh sb="0" eb="2">
      <t>ヘイセイ</t>
    </rPh>
    <rPh sb="4" eb="5">
      <t>ネン</t>
    </rPh>
    <phoneticPr fontId="2"/>
  </si>
  <si>
    <t>平成２４年
４月</t>
    <rPh sb="0" eb="2">
      <t>ヘイセイ</t>
    </rPh>
    <rPh sb="4" eb="5">
      <t>ネン</t>
    </rPh>
    <rPh sb="7" eb="8">
      <t>ガツ</t>
    </rPh>
    <phoneticPr fontId="2"/>
  </si>
  <si>
    <t>人口差</t>
    <rPh sb="0" eb="2">
      <t>ジンコウ</t>
    </rPh>
    <rPh sb="2" eb="3">
      <t>サ</t>
    </rPh>
    <phoneticPr fontId="2"/>
  </si>
  <si>
    <t>世帯差</t>
    <rPh sb="0" eb="2">
      <t>セタイ</t>
    </rPh>
    <rPh sb="2" eb="3">
      <t>サ</t>
    </rPh>
    <phoneticPr fontId="2"/>
  </si>
  <si>
    <t>前月</t>
    <rPh sb="0" eb="2">
      <t>ゼンゲツ</t>
    </rPh>
    <phoneticPr fontId="2"/>
  </si>
  <si>
    <t>地　区</t>
    <rPh sb="0" eb="1">
      <t>チ</t>
    </rPh>
    <rPh sb="2" eb="3">
      <t>ク</t>
    </rPh>
    <phoneticPr fontId="6"/>
  </si>
  <si>
    <t>世帯数</t>
    <rPh sb="0" eb="3">
      <t>セタイスウ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</si>
  <si>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</si>
  <si>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</si>
  <si>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計</t>
    <rPh sb="0" eb="1">
      <t>ケイ</t>
    </rPh>
    <phoneticPr fontId="6"/>
  </si>
  <si>
    <t>出生</t>
    <rPh sb="0" eb="2">
      <t>シュッショウ</t>
    </rPh>
    <phoneticPr fontId="6"/>
  </si>
  <si>
    <t>死亡</t>
    <rPh sb="0" eb="2">
      <t>シボウ</t>
    </rPh>
    <phoneticPr fontId="6"/>
  </si>
  <si>
    <t>転入</t>
    <rPh sb="0" eb="2">
      <t>テンニュウ</t>
    </rPh>
    <phoneticPr fontId="6"/>
  </si>
  <si>
    <t>転出</t>
    <rPh sb="0" eb="2">
      <t>テンシュツ</t>
    </rPh>
    <phoneticPr fontId="6"/>
  </si>
  <si>
    <t>その他</t>
    <rPh sb="2" eb="3">
      <t>タ</t>
    </rPh>
    <phoneticPr fontId="6"/>
  </si>
  <si>
    <t>郷ノ浦</t>
    <rPh sb="0" eb="1">
      <t>ゴウ</t>
    </rPh>
    <rPh sb="2" eb="3">
      <t>ウラ</t>
    </rPh>
    <phoneticPr fontId="6"/>
  </si>
  <si>
    <t>勝　本</t>
    <rPh sb="0" eb="1">
      <t>カチ</t>
    </rPh>
    <rPh sb="2" eb="3">
      <t>ホン</t>
    </rPh>
    <phoneticPr fontId="6"/>
  </si>
  <si>
    <t>芦　辺</t>
    <rPh sb="0" eb="1">
      <t>アシ</t>
    </rPh>
    <rPh sb="2" eb="3">
      <t>ヘン</t>
    </rPh>
    <phoneticPr fontId="6"/>
  </si>
  <si>
    <t>石　田</t>
    <rPh sb="0" eb="1">
      <t>イシ</t>
    </rPh>
    <rPh sb="2" eb="3">
      <t>タ</t>
    </rPh>
    <phoneticPr fontId="6"/>
  </si>
  <si>
    <t>合　計</t>
    <rPh sb="0" eb="1">
      <t>ゴウ</t>
    </rPh>
    <rPh sb="2" eb="3">
      <t>ケイ</t>
    </rPh>
    <phoneticPr fontId="6"/>
  </si>
  <si>
    <t>【Ｈ２４．５月末】</t>
    <rPh sb="6" eb="7">
      <t>ガツ</t>
    </rPh>
    <rPh sb="7" eb="8">
      <t>マツ</t>
    </rPh>
    <phoneticPr fontId="2"/>
  </si>
  <si>
    <t>【Ｈ２４．６月末】</t>
    <rPh sb="6" eb="7">
      <t>ガツ</t>
    </rPh>
    <rPh sb="7" eb="8">
      <t>マツ</t>
    </rPh>
    <phoneticPr fontId="2"/>
  </si>
  <si>
    <t>【Ｈ２４．７月末】</t>
    <rPh sb="6" eb="7">
      <t>ガツ</t>
    </rPh>
    <rPh sb="7" eb="8">
      <t>マツ</t>
    </rPh>
    <phoneticPr fontId="2"/>
  </si>
  <si>
    <t>【Ｈ２４．８月末】</t>
    <rPh sb="6" eb="7">
      <t>ガツ</t>
    </rPh>
    <rPh sb="7" eb="8">
      <t>マツ</t>
    </rPh>
    <phoneticPr fontId="2"/>
  </si>
  <si>
    <t>【Ｈ２４．９月末】</t>
    <rPh sb="6" eb="7">
      <t>ガツ</t>
    </rPh>
    <rPh sb="7" eb="8">
      <t>マツ</t>
    </rPh>
    <phoneticPr fontId="2"/>
  </si>
  <si>
    <t>【Ｈ２４．１０月末】</t>
    <rPh sb="7" eb="8">
      <t>ガツ</t>
    </rPh>
    <rPh sb="8" eb="9">
      <t>マツ</t>
    </rPh>
    <phoneticPr fontId="2"/>
  </si>
  <si>
    <t>【Ｈ２４．１１月末】</t>
    <rPh sb="7" eb="8">
      <t>ガツ</t>
    </rPh>
    <rPh sb="8" eb="9">
      <t>マツ</t>
    </rPh>
    <phoneticPr fontId="2"/>
  </si>
  <si>
    <t>【Ｈ２４．１２月末】</t>
    <rPh sb="7" eb="8">
      <t>ガツ</t>
    </rPh>
    <rPh sb="8" eb="9">
      <t>マツ</t>
    </rPh>
    <phoneticPr fontId="2"/>
  </si>
  <si>
    <t>【Ｈ２５．１月末】</t>
    <rPh sb="6" eb="7">
      <t>ガツ</t>
    </rPh>
    <rPh sb="7" eb="8">
      <t>マツ</t>
    </rPh>
    <phoneticPr fontId="2"/>
  </si>
  <si>
    <t>【Ｈ２５．２月末】</t>
    <rPh sb="6" eb="7">
      <t>ガツ</t>
    </rPh>
    <rPh sb="7" eb="8">
      <t>マツ</t>
    </rPh>
    <phoneticPr fontId="2"/>
  </si>
  <si>
    <t>【Ｈ２５．３月末】</t>
    <rPh sb="6" eb="7">
      <t>ガツ</t>
    </rPh>
    <rPh sb="7" eb="8">
      <t>マツ</t>
    </rPh>
    <phoneticPr fontId="2"/>
  </si>
  <si>
    <t>【Ｈ２５．４月末】</t>
    <rPh sb="6" eb="7">
      <t>ガツ</t>
    </rPh>
    <rPh sb="7" eb="8">
      <t>マツ</t>
    </rPh>
    <phoneticPr fontId="2"/>
  </si>
  <si>
    <t>地　区</t>
    <rPh sb="0" eb="1">
      <t>チ</t>
    </rPh>
    <rPh sb="2" eb="3">
      <t>ク</t>
    </rPh>
    <phoneticPr fontId="4"/>
  </si>
  <si>
    <t>世帯数</t>
    <rPh sb="0" eb="3">
      <t>セタイスウ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</si>
  <si>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</si>
  <si>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</si>
  <si>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</si>
  <si>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出生</t>
    <rPh sb="0" eb="2">
      <t>シュッショウ</t>
    </rPh>
    <phoneticPr fontId="4"/>
  </si>
  <si>
    <t>死亡</t>
    <rPh sb="0" eb="2">
      <t>シボウ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</si>
  <si>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</si>
  <si>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</si>
  <si>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その他</t>
    <rPh sb="2" eb="3">
      <t>タ</t>
    </rPh>
    <phoneticPr fontId="4"/>
  </si>
  <si>
    <t>郷ノ浦</t>
    <rPh sb="0" eb="1">
      <t>ゴウ</t>
    </rPh>
    <rPh sb="2" eb="3">
      <t>ウラ</t>
    </rPh>
    <phoneticPr fontId="4"/>
  </si>
  <si>
    <t>勝　本</t>
    <rPh sb="0" eb="1">
      <t>カチ</t>
    </rPh>
    <rPh sb="2" eb="3">
      <t>ホン</t>
    </rPh>
    <phoneticPr fontId="4"/>
  </si>
  <si>
    <t>芦　辺</t>
    <rPh sb="0" eb="1">
      <t>アシ</t>
    </rPh>
    <rPh sb="2" eb="3">
      <t>ヘン</t>
    </rPh>
    <phoneticPr fontId="4"/>
  </si>
  <si>
    <t>石　田</t>
    <rPh sb="0" eb="1">
      <t>イシ</t>
    </rPh>
    <rPh sb="2" eb="3">
      <t>タ</t>
    </rPh>
    <phoneticPr fontId="4"/>
  </si>
  <si>
    <t>合　計</t>
    <rPh sb="0" eb="1">
      <t>ゴウ</t>
    </rPh>
    <rPh sb="2" eb="3">
      <t>ケイ</t>
    </rPh>
    <phoneticPr fontId="4"/>
  </si>
  <si>
    <t>jin</t>
    <phoneticPr fontId="2"/>
  </si>
  <si>
    <t>set</t>
    <phoneticPr fontId="2"/>
  </si>
  <si>
    <t>６５歳以上</t>
    <rPh sb="2" eb="3">
      <t>サイ</t>
    </rPh>
    <rPh sb="3" eb="5">
      <t>イジョウ</t>
    </rPh>
    <phoneticPr fontId="4"/>
  </si>
  <si>
    <t>【Ｈ２６．１月末】</t>
    <rPh sb="6" eb="7">
      <t>ガツ</t>
    </rPh>
    <rPh sb="7" eb="8">
      <t>マツ</t>
    </rPh>
    <phoneticPr fontId="2"/>
  </si>
  <si>
    <t>【Ｈ２６．２月末】</t>
    <rPh sb="6" eb="7">
      <t>ガツ</t>
    </rPh>
    <rPh sb="7" eb="8">
      <t>マツ</t>
    </rPh>
    <phoneticPr fontId="2"/>
  </si>
  <si>
    <t>【Ｈ２６．３月末】</t>
    <rPh sb="6" eb="7">
      <t>ガツ</t>
    </rPh>
    <rPh sb="7" eb="8">
      <t>マツ</t>
    </rPh>
    <phoneticPr fontId="2"/>
  </si>
  <si>
    <t>【Ｈ２６．４月末】</t>
    <rPh sb="6" eb="7">
      <t>ガツ</t>
    </rPh>
    <rPh sb="7" eb="8">
      <t>マツ</t>
    </rPh>
    <phoneticPr fontId="2"/>
  </si>
  <si>
    <t>平成２５年
１月末</t>
    <rPh sb="8" eb="9">
      <t>マツ</t>
    </rPh>
    <phoneticPr fontId="2"/>
  </si>
  <si>
    <t>平成２５年
１月</t>
    <phoneticPr fontId="2"/>
  </si>
  <si>
    <t>【Ｈ２５．５月末】</t>
    <rPh sb="6" eb="7">
      <t>ガツ</t>
    </rPh>
    <rPh sb="7" eb="8">
      <t>マツ</t>
    </rPh>
    <phoneticPr fontId="2"/>
  </si>
  <si>
    <t>【Ｈ２５．６月末】</t>
    <rPh sb="6" eb="7">
      <t>ガツ</t>
    </rPh>
    <rPh sb="7" eb="8">
      <t>マツ</t>
    </rPh>
    <phoneticPr fontId="2"/>
  </si>
  <si>
    <t>【Ｈ２５．７月末】</t>
    <rPh sb="6" eb="7">
      <t>ガツ</t>
    </rPh>
    <rPh sb="7" eb="8">
      <t>マツ</t>
    </rPh>
    <phoneticPr fontId="2"/>
  </si>
  <si>
    <t>【Ｈ２５．８月末】</t>
    <rPh sb="6" eb="7">
      <t>ガツ</t>
    </rPh>
    <rPh sb="7" eb="8">
      <t>マツ</t>
    </rPh>
    <phoneticPr fontId="2"/>
  </si>
  <si>
    <t>【Ｈ２５．９月末】</t>
    <rPh sb="6" eb="7">
      <t>ガツ</t>
    </rPh>
    <rPh sb="7" eb="8">
      <t>マツ</t>
    </rPh>
    <phoneticPr fontId="2"/>
  </si>
  <si>
    <t>【Ｈ２５．１０月末】</t>
    <rPh sb="7" eb="8">
      <t>ガツ</t>
    </rPh>
    <rPh sb="8" eb="9">
      <t>マツ</t>
    </rPh>
    <phoneticPr fontId="2"/>
  </si>
  <si>
    <t>【Ｈ２５．１１月末】</t>
    <rPh sb="7" eb="8">
      <t>ガツ</t>
    </rPh>
    <rPh sb="8" eb="9">
      <t>マツ</t>
    </rPh>
    <phoneticPr fontId="2"/>
  </si>
  <si>
    <t>【Ｈ２５．１２月末】</t>
    <rPh sb="7" eb="8">
      <t>ガツ</t>
    </rPh>
    <rPh sb="8" eb="9">
      <t>マツ</t>
    </rPh>
    <phoneticPr fontId="2"/>
  </si>
  <si>
    <t>平成２６年
１月末</t>
    <rPh sb="8" eb="9">
      <t>マツ</t>
    </rPh>
    <phoneticPr fontId="2"/>
  </si>
  <si>
    <t>平成２６年
１月</t>
    <phoneticPr fontId="2"/>
  </si>
  <si>
    <t>平成２５年</t>
    <rPh sb="0" eb="2">
      <t>ヘイセイ</t>
    </rPh>
    <rPh sb="4" eb="5">
      <t>ネン</t>
    </rPh>
    <phoneticPr fontId="2"/>
  </si>
  <si>
    <t>平成２５年
４月</t>
    <rPh sb="0" eb="2">
      <t>ヘイセイ</t>
    </rPh>
    <rPh sb="4" eb="5">
      <t>ネン</t>
    </rPh>
    <rPh sb="7" eb="8">
      <t>ガツ</t>
    </rPh>
    <phoneticPr fontId="2"/>
  </si>
  <si>
    <t>平成２５年
４月末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</si>
  <si>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平成２６年
４月末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</si>
  <si>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平成２６年</t>
    <phoneticPr fontId="2"/>
  </si>
  <si>
    <t>平成２６年</t>
    <phoneticPr fontId="2"/>
  </si>
  <si>
    <t>平成２６年
４月</t>
    <rPh sb="7" eb="8">
      <t>ガツ</t>
    </rPh>
    <phoneticPr fontId="2"/>
  </si>
  <si>
    <t>【Ｈ２６．５月末】</t>
    <rPh sb="6" eb="7">
      <t>ガツ</t>
    </rPh>
    <rPh sb="7" eb="8">
      <t>マツ</t>
    </rPh>
    <phoneticPr fontId="2"/>
  </si>
  <si>
    <t>【Ｈ２６．６月末】</t>
    <rPh sb="6" eb="7">
      <t>ガツ</t>
    </rPh>
    <rPh sb="7" eb="8">
      <t>マツ</t>
    </rPh>
    <phoneticPr fontId="2"/>
  </si>
  <si>
    <t>【Ｈ２６．７月末】</t>
    <rPh sb="6" eb="7">
      <t>ガツ</t>
    </rPh>
    <rPh sb="7" eb="8">
      <t>マツ</t>
    </rPh>
    <phoneticPr fontId="2"/>
  </si>
  <si>
    <t>【Ｈ２６．８月末】</t>
    <rPh sb="6" eb="7">
      <t>ガツ</t>
    </rPh>
    <rPh sb="7" eb="8">
      <t>マツ</t>
    </rPh>
    <phoneticPr fontId="2"/>
  </si>
  <si>
    <t>【Ｈ２６．９月末】</t>
    <rPh sb="6" eb="7">
      <t>ガツ</t>
    </rPh>
    <rPh sb="7" eb="8">
      <t>マツ</t>
    </rPh>
    <phoneticPr fontId="2"/>
  </si>
  <si>
    <t>【Ｈ２６．１０月末】</t>
    <rPh sb="7" eb="8">
      <t>ガツ</t>
    </rPh>
    <rPh sb="8" eb="9">
      <t>マツ</t>
    </rPh>
    <phoneticPr fontId="2"/>
  </si>
  <si>
    <t>【Ｈ２６．１１月末】</t>
    <rPh sb="7" eb="8">
      <t>ガツ</t>
    </rPh>
    <rPh sb="8" eb="9">
      <t>マツ</t>
    </rPh>
    <phoneticPr fontId="2"/>
  </si>
  <si>
    <t>【Ｈ２６．１２月末】</t>
    <rPh sb="7" eb="8">
      <t>ガツ</t>
    </rPh>
    <rPh sb="8" eb="9">
      <t>マツ</t>
    </rPh>
    <phoneticPr fontId="2"/>
  </si>
  <si>
    <t>【Ｈ２７．１月末】</t>
    <rPh sb="6" eb="7">
      <t>ガツ</t>
    </rPh>
    <rPh sb="7" eb="8">
      <t>マツ</t>
    </rPh>
    <phoneticPr fontId="2"/>
  </si>
  <si>
    <t>【Ｈ２７．２月末】</t>
    <rPh sb="6" eb="7">
      <t>ガツ</t>
    </rPh>
    <rPh sb="7" eb="8">
      <t>マツ</t>
    </rPh>
    <phoneticPr fontId="2"/>
  </si>
  <si>
    <t>【Ｈ２７．３月末】</t>
    <rPh sb="6" eb="7">
      <t>ガツ</t>
    </rPh>
    <rPh sb="7" eb="8">
      <t>マツ</t>
    </rPh>
    <phoneticPr fontId="2"/>
  </si>
  <si>
    <t>平成２７年
１月末</t>
    <rPh sb="8" eb="9">
      <t>マツ</t>
    </rPh>
    <phoneticPr fontId="2"/>
  </si>
  <si>
    <t>平成２７年
１月</t>
    <phoneticPr fontId="2"/>
  </si>
  <si>
    <t>平成２４年度　出生</t>
    <rPh sb="0" eb="2">
      <t>ヘイセイ</t>
    </rPh>
    <rPh sb="4" eb="6">
      <t>ネンド</t>
    </rPh>
    <rPh sb="7" eb="9">
      <t>シュッセイ</t>
    </rPh>
    <phoneticPr fontId="2"/>
  </si>
  <si>
    <t>月</t>
    <rPh sb="0" eb="1">
      <t>ツキ</t>
    </rPh>
    <phoneticPr fontId="2"/>
  </si>
  <si>
    <t>平成２２年度　出生</t>
    <rPh sb="0" eb="2">
      <t>ヘイセイ</t>
    </rPh>
    <rPh sb="4" eb="6">
      <t>ネンド</t>
    </rPh>
    <rPh sb="7" eb="9">
      <t>シュッセイ</t>
    </rPh>
    <phoneticPr fontId="2"/>
  </si>
  <si>
    <t>平成２１年度　出生</t>
    <rPh sb="0" eb="2">
      <t>ヘイセイ</t>
    </rPh>
    <rPh sb="4" eb="6">
      <t>ネンド</t>
    </rPh>
    <rPh sb="7" eb="9">
      <t>シュッセイ</t>
    </rPh>
    <phoneticPr fontId="2"/>
  </si>
  <si>
    <t>【Ｈ２７．４月末】</t>
    <rPh sb="6" eb="7">
      <t>ガツ</t>
    </rPh>
    <rPh sb="7" eb="8">
      <t>マツ</t>
    </rPh>
    <phoneticPr fontId="2"/>
  </si>
  <si>
    <t>【Ｈ２７．５月末】</t>
    <rPh sb="6" eb="7">
      <t>ガツ</t>
    </rPh>
    <rPh sb="7" eb="8">
      <t>マツ</t>
    </rPh>
    <phoneticPr fontId="2"/>
  </si>
  <si>
    <t>【Ｈ２７．６月末】</t>
    <rPh sb="6" eb="7">
      <t>ガツ</t>
    </rPh>
    <rPh sb="7" eb="8">
      <t>マツ</t>
    </rPh>
    <phoneticPr fontId="2"/>
  </si>
  <si>
    <t>【Ｈ２７．７月末】</t>
    <rPh sb="6" eb="7">
      <t>ガツ</t>
    </rPh>
    <rPh sb="7" eb="8">
      <t>マツ</t>
    </rPh>
    <phoneticPr fontId="2"/>
  </si>
  <si>
    <t>【Ｈ２７．８月末】</t>
    <rPh sb="6" eb="7">
      <t>ガツ</t>
    </rPh>
    <rPh sb="7" eb="8">
      <t>マツ</t>
    </rPh>
    <phoneticPr fontId="2"/>
  </si>
  <si>
    <t>【Ｈ２７．９月末】</t>
    <rPh sb="6" eb="7">
      <t>ガツ</t>
    </rPh>
    <rPh sb="7" eb="8">
      <t>マツ</t>
    </rPh>
    <phoneticPr fontId="2"/>
  </si>
  <si>
    <t>【Ｈ２７．１０月末】</t>
    <rPh sb="7" eb="8">
      <t>ガツ</t>
    </rPh>
    <rPh sb="8" eb="9">
      <t>マツ</t>
    </rPh>
    <phoneticPr fontId="2"/>
  </si>
  <si>
    <t>【Ｈ２７．１１月末】</t>
    <rPh sb="7" eb="8">
      <t>ガツ</t>
    </rPh>
    <rPh sb="8" eb="9">
      <t>マツ</t>
    </rPh>
    <phoneticPr fontId="2"/>
  </si>
  <si>
    <t>【Ｈ２７．１２月末】</t>
    <rPh sb="7" eb="8">
      <t>ガツ</t>
    </rPh>
    <rPh sb="8" eb="9">
      <t>マツ</t>
    </rPh>
    <phoneticPr fontId="2"/>
  </si>
  <si>
    <t>【Ｈ２８．１月末】</t>
    <rPh sb="6" eb="7">
      <t>ガツ</t>
    </rPh>
    <rPh sb="7" eb="8">
      <t>マツ</t>
    </rPh>
    <phoneticPr fontId="2"/>
  </si>
  <si>
    <t>【Ｈ２８．２月末】</t>
    <rPh sb="6" eb="7">
      <t>ガツ</t>
    </rPh>
    <rPh sb="7" eb="8">
      <t>マツ</t>
    </rPh>
    <phoneticPr fontId="2"/>
  </si>
  <si>
    <t>【Ｈ２８．３月末】</t>
    <rPh sb="6" eb="7">
      <t>ガツ</t>
    </rPh>
    <rPh sb="7" eb="8">
      <t>マツ</t>
    </rPh>
    <phoneticPr fontId="2"/>
  </si>
  <si>
    <t>【Ｈ２８．４月末】</t>
    <rPh sb="6" eb="7">
      <t>ガツ</t>
    </rPh>
    <rPh sb="7" eb="8">
      <t>マツ</t>
    </rPh>
    <phoneticPr fontId="2"/>
  </si>
  <si>
    <t>平成２７年</t>
    <phoneticPr fontId="2"/>
  </si>
  <si>
    <t>平成２７年
４月末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</si>
  <si>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平成２８年
１月末</t>
    <rPh sb="8" eb="9">
      <t>マツ</t>
    </rPh>
    <phoneticPr fontId="2"/>
  </si>
  <si>
    <t>平成２７年</t>
    <phoneticPr fontId="2"/>
  </si>
  <si>
    <t>平成２７年
４月</t>
    <rPh sb="7" eb="8">
      <t>ガツ</t>
    </rPh>
    <phoneticPr fontId="2"/>
  </si>
  <si>
    <t>平成２８年
４月</t>
    <rPh sb="7" eb="8">
      <t>ガツ</t>
    </rPh>
    <phoneticPr fontId="2"/>
  </si>
  <si>
    <t>平成２９年
１月</t>
    <phoneticPr fontId="2"/>
  </si>
  <si>
    <t>平成２８年
４月末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</si>
  <si>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平成２９年
１月末</t>
    <rPh sb="8" eb="9">
      <t>マツ</t>
    </rPh>
    <phoneticPr fontId="2"/>
  </si>
  <si>
    <t>平成２８年
１月</t>
    <phoneticPr fontId="2"/>
  </si>
  <si>
    <t>【Ｈ２８．５月末】</t>
    <rPh sb="6" eb="7">
      <t>ガツ</t>
    </rPh>
    <rPh sb="7" eb="8">
      <t>マツ</t>
    </rPh>
    <phoneticPr fontId="2"/>
  </si>
  <si>
    <t>【Ｈ２８．６月末】</t>
    <rPh sb="6" eb="7">
      <t>ガツ</t>
    </rPh>
    <rPh sb="7" eb="8">
      <t>マツ</t>
    </rPh>
    <phoneticPr fontId="2"/>
  </si>
  <si>
    <t>【Ｈ２８．７月末】</t>
    <rPh sb="6" eb="7">
      <t>ガツ</t>
    </rPh>
    <rPh sb="7" eb="8">
      <t>マツ</t>
    </rPh>
    <phoneticPr fontId="2"/>
  </si>
  <si>
    <t>【Ｈ２８．８月末】</t>
    <rPh sb="6" eb="7">
      <t>ガツ</t>
    </rPh>
    <rPh sb="7" eb="8">
      <t>マツ</t>
    </rPh>
    <phoneticPr fontId="2"/>
  </si>
  <si>
    <t>【Ｈ２８．９月末】</t>
    <rPh sb="6" eb="7">
      <t>ガツ</t>
    </rPh>
    <rPh sb="7" eb="8">
      <t>マツ</t>
    </rPh>
    <phoneticPr fontId="2"/>
  </si>
  <si>
    <t>【Ｈ２８．１０月末】</t>
    <rPh sb="7" eb="8">
      <t>ガツ</t>
    </rPh>
    <rPh sb="8" eb="9">
      <t>マツ</t>
    </rPh>
    <phoneticPr fontId="2"/>
  </si>
  <si>
    <t>【Ｈ２８．１１月末】</t>
    <rPh sb="7" eb="8">
      <t>ガツ</t>
    </rPh>
    <rPh sb="8" eb="9">
      <t>マツ</t>
    </rPh>
    <phoneticPr fontId="2"/>
  </si>
  <si>
    <t>【Ｈ２８．１２月末】</t>
    <rPh sb="7" eb="8">
      <t>ガツ</t>
    </rPh>
    <rPh sb="8" eb="9">
      <t>マツ</t>
    </rPh>
    <phoneticPr fontId="2"/>
  </si>
  <si>
    <t>【Ｈ２９．１月末】</t>
    <rPh sb="6" eb="7">
      <t>ガツ</t>
    </rPh>
    <rPh sb="7" eb="8">
      <t>マツ</t>
    </rPh>
    <phoneticPr fontId="2"/>
  </si>
  <si>
    <t>【Ｈ２９．２月末】</t>
    <rPh sb="6" eb="7">
      <t>ガツ</t>
    </rPh>
    <rPh sb="7" eb="8">
      <t>マツ</t>
    </rPh>
    <phoneticPr fontId="2"/>
  </si>
  <si>
    <t>【Ｈ２９．３月末】</t>
    <rPh sb="6" eb="7">
      <t>ガツ</t>
    </rPh>
    <rPh sb="7" eb="8">
      <t>マツ</t>
    </rPh>
    <phoneticPr fontId="2"/>
  </si>
  <si>
    <t>【Ｈ２９．４月末】</t>
    <rPh sb="6" eb="7">
      <t>ガツ</t>
    </rPh>
    <rPh sb="7" eb="8">
      <t>マツ</t>
    </rPh>
    <phoneticPr fontId="2"/>
  </si>
  <si>
    <t>【Ｈ２９．５月末】</t>
    <rPh sb="6" eb="7">
      <t>ガツ</t>
    </rPh>
    <rPh sb="7" eb="8">
      <t>マツ</t>
    </rPh>
    <phoneticPr fontId="2"/>
  </si>
  <si>
    <t>【Ｈ２９．６月末】</t>
    <rPh sb="6" eb="7">
      <t>ガツ</t>
    </rPh>
    <rPh sb="7" eb="8">
      <t>マツ</t>
    </rPh>
    <phoneticPr fontId="2"/>
  </si>
  <si>
    <t>【Ｈ２９．７月末】</t>
    <rPh sb="6" eb="7">
      <t>ガツ</t>
    </rPh>
    <rPh sb="7" eb="8">
      <t>マツ</t>
    </rPh>
    <phoneticPr fontId="2"/>
  </si>
  <si>
    <t>【Ｈ２９．８月末】</t>
    <rPh sb="6" eb="7">
      <t>ガツ</t>
    </rPh>
    <rPh sb="7" eb="8">
      <t>マツ</t>
    </rPh>
    <phoneticPr fontId="2"/>
  </si>
  <si>
    <t>【Ｈ２９．９月末】</t>
    <rPh sb="6" eb="7">
      <t>ガツ</t>
    </rPh>
    <rPh sb="7" eb="8">
      <t>マツ</t>
    </rPh>
    <phoneticPr fontId="2"/>
  </si>
  <si>
    <t>【Ｈ２９．１０月末】</t>
    <rPh sb="7" eb="8">
      <t>ガツ</t>
    </rPh>
    <rPh sb="8" eb="9">
      <t>マツ</t>
    </rPh>
    <phoneticPr fontId="2"/>
  </si>
  <si>
    <t>【Ｈ２９．１１月末】</t>
    <rPh sb="7" eb="8">
      <t>ガツ</t>
    </rPh>
    <rPh sb="8" eb="9">
      <t>マツ</t>
    </rPh>
    <phoneticPr fontId="2"/>
  </si>
  <si>
    <t>【Ｈ２９．１２月末】</t>
    <rPh sb="7" eb="8">
      <t>ガツ</t>
    </rPh>
    <rPh sb="8" eb="9">
      <t>マツ</t>
    </rPh>
    <phoneticPr fontId="2"/>
  </si>
  <si>
    <t>【Ｈ３０．１月末】</t>
    <rPh sb="6" eb="7">
      <t>ガツ</t>
    </rPh>
    <rPh sb="7" eb="8">
      <t>マツ</t>
    </rPh>
    <phoneticPr fontId="2"/>
  </si>
  <si>
    <t>【Ｈ３０．２月末】</t>
    <rPh sb="6" eb="7">
      <t>ガツ</t>
    </rPh>
    <rPh sb="7" eb="8">
      <t>マツ</t>
    </rPh>
    <phoneticPr fontId="2"/>
  </si>
  <si>
    <t>【Ｈ３０．３月末】</t>
    <rPh sb="6" eb="7">
      <t>ガツ</t>
    </rPh>
    <rPh sb="7" eb="8">
      <t>マツ</t>
    </rPh>
    <phoneticPr fontId="2"/>
  </si>
  <si>
    <t>【Ｈ３０．４月末】</t>
    <rPh sb="6" eb="7">
      <t>ガツ</t>
    </rPh>
    <rPh sb="7" eb="8">
      <t>マツ</t>
    </rPh>
    <phoneticPr fontId="2"/>
  </si>
  <si>
    <t>平成２９年
４月末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</si>
  <si>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平成２９年
４月</t>
    <rPh sb="7" eb="8">
      <t>ガツ</t>
    </rPh>
    <phoneticPr fontId="2"/>
  </si>
  <si>
    <t>平成３０年
１月末</t>
    <rPh sb="8" eb="9">
      <t>マツ</t>
    </rPh>
    <phoneticPr fontId="2"/>
  </si>
  <si>
    <t>平成３０年
１月</t>
    <phoneticPr fontId="2"/>
  </si>
  <si>
    <t>平成３０年
４月</t>
    <rPh sb="7" eb="8">
      <t>ガツ</t>
    </rPh>
    <phoneticPr fontId="2"/>
  </si>
  <si>
    <t>平成３１年
１月末</t>
    <rPh sb="8" eb="9">
      <t>マツ</t>
    </rPh>
    <phoneticPr fontId="2"/>
  </si>
  <si>
    <t>平成３１年
１月</t>
    <phoneticPr fontId="2"/>
  </si>
  <si>
    <t>平成３０年
４月末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</si>
  <si>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【Ｈ３０．５月末】</t>
    <rPh sb="6" eb="7">
      <t>ガツ</t>
    </rPh>
    <rPh sb="7" eb="8">
      <t>マツ</t>
    </rPh>
    <phoneticPr fontId="2"/>
  </si>
  <si>
    <t>【Ｈ３０．６月末】</t>
    <rPh sb="6" eb="7">
      <t>ガツ</t>
    </rPh>
    <rPh sb="7" eb="8">
      <t>マツ</t>
    </rPh>
    <phoneticPr fontId="2"/>
  </si>
  <si>
    <t>【Ｈ３０．７月末】</t>
    <rPh sb="6" eb="7">
      <t>ガツ</t>
    </rPh>
    <rPh sb="7" eb="8">
      <t>マツ</t>
    </rPh>
    <phoneticPr fontId="2"/>
  </si>
  <si>
    <t>【Ｈ３０．８月末】</t>
    <rPh sb="6" eb="7">
      <t>ガツ</t>
    </rPh>
    <rPh sb="7" eb="8">
      <t>マツ</t>
    </rPh>
    <phoneticPr fontId="2"/>
  </si>
  <si>
    <t>【Ｈ３０．９月末】</t>
    <rPh sb="6" eb="7">
      <t>ガツ</t>
    </rPh>
    <rPh sb="7" eb="8">
      <t>マツ</t>
    </rPh>
    <phoneticPr fontId="2"/>
  </si>
  <si>
    <t>【Ｈ３０．１０月末】</t>
    <rPh sb="7" eb="8">
      <t>ガツ</t>
    </rPh>
    <rPh sb="8" eb="9">
      <t>マツ</t>
    </rPh>
    <phoneticPr fontId="2"/>
  </si>
  <si>
    <t>【Ｈ３０．１１月末】</t>
    <rPh sb="7" eb="8">
      <t>ガツ</t>
    </rPh>
    <rPh sb="8" eb="9">
      <t>マツ</t>
    </rPh>
    <phoneticPr fontId="2"/>
  </si>
  <si>
    <t>【Ｈ３０．１２月末】</t>
    <rPh sb="7" eb="8">
      <t>ガツ</t>
    </rPh>
    <rPh sb="8" eb="9">
      <t>マツ</t>
    </rPh>
    <phoneticPr fontId="2"/>
  </si>
  <si>
    <t>【Ｈ３１．１月末】</t>
    <rPh sb="6" eb="7">
      <t>ガツ</t>
    </rPh>
    <rPh sb="7" eb="8">
      <t>マツ</t>
    </rPh>
    <phoneticPr fontId="2"/>
  </si>
  <si>
    <t>【Ｈ３１．２月末】</t>
    <rPh sb="6" eb="7">
      <t>ガツ</t>
    </rPh>
    <rPh sb="7" eb="8">
      <t>マツ</t>
    </rPh>
    <phoneticPr fontId="2"/>
  </si>
  <si>
    <t>【Ｈ３１．３月末】</t>
    <rPh sb="6" eb="7">
      <t>ガツ</t>
    </rPh>
    <rPh sb="7" eb="8">
      <t>マツ</t>
    </rPh>
    <phoneticPr fontId="2"/>
  </si>
  <si>
    <t>【Ｈ３１．４月末】</t>
    <rPh sb="6" eb="7">
      <t>ガツ</t>
    </rPh>
    <rPh sb="7" eb="8">
      <t>マツ</t>
    </rPh>
    <phoneticPr fontId="2"/>
  </si>
  <si>
    <t>【Ｒ１．５月末】</t>
    <rPh sb="5" eb="6">
      <t>ガツ</t>
    </rPh>
    <rPh sb="6" eb="7">
      <t>マツ</t>
    </rPh>
    <phoneticPr fontId="2"/>
  </si>
  <si>
    <t>【Ｒ１．６月末】</t>
    <rPh sb="5" eb="6">
      <t>ガツ</t>
    </rPh>
    <rPh sb="6" eb="7">
      <t>マツ</t>
    </rPh>
    <phoneticPr fontId="2"/>
  </si>
  <si>
    <t>【Ｒ１．７月末】</t>
    <rPh sb="5" eb="6">
      <t>ガツ</t>
    </rPh>
    <rPh sb="6" eb="7">
      <t>マツ</t>
    </rPh>
    <phoneticPr fontId="2"/>
  </si>
  <si>
    <t>【Ｒ１．８月末】</t>
    <rPh sb="5" eb="6">
      <t>ガツ</t>
    </rPh>
    <rPh sb="6" eb="7">
      <t>マツ</t>
    </rPh>
    <phoneticPr fontId="2"/>
  </si>
  <si>
    <t>【Ｒ１．９月末】</t>
    <rPh sb="5" eb="6">
      <t>ガツ</t>
    </rPh>
    <rPh sb="6" eb="7">
      <t>マツ</t>
    </rPh>
    <phoneticPr fontId="2"/>
  </si>
  <si>
    <t>【Ｒ１．１０月末】</t>
    <rPh sb="6" eb="7">
      <t>ガツ</t>
    </rPh>
    <rPh sb="7" eb="8">
      <t>マツ</t>
    </rPh>
    <phoneticPr fontId="2"/>
  </si>
  <si>
    <t>【Ｒ１．１１月末】</t>
    <rPh sb="6" eb="7">
      <t>ガツ</t>
    </rPh>
    <rPh sb="7" eb="8">
      <t>マツ</t>
    </rPh>
    <phoneticPr fontId="2"/>
  </si>
  <si>
    <t>【Ｒ１．１２月末】</t>
    <rPh sb="6" eb="7">
      <t>ガツ</t>
    </rPh>
    <rPh sb="7" eb="8">
      <t>マツ</t>
    </rPh>
    <phoneticPr fontId="2"/>
  </si>
  <si>
    <t>平成３１年</t>
    <phoneticPr fontId="2"/>
  </si>
  <si>
    <t>平成３０年</t>
    <phoneticPr fontId="2"/>
  </si>
  <si>
    <t>平成２９年</t>
    <phoneticPr fontId="2"/>
  </si>
  <si>
    <t>平成２８年</t>
    <phoneticPr fontId="2"/>
  </si>
  <si>
    <t>平成３１年
４月末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</si>
  <si>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令和元年５月末</t>
    <rPh sb="0" eb="2">
      <t>レイワ</t>
    </rPh>
    <rPh sb="2" eb="3">
      <t>ガン</t>
    </rPh>
    <rPh sb="3" eb="4">
      <t>トシ</t>
    </rPh>
    <rPh sb="5" eb="6">
      <t>ガツ</t>
    </rPh>
    <rPh sb="6" eb="7">
      <t>マツ</t>
    </rPh>
    <phoneticPr fontId="2"/>
  </si>
  <si>
    <t>令和元年５月</t>
    <phoneticPr fontId="2"/>
  </si>
  <si>
    <t>平成３１年
４月</t>
    <phoneticPr fontId="2"/>
  </si>
  <si>
    <t>令和２年
１月</t>
    <rPh sb="0" eb="2">
      <t>レイワ</t>
    </rPh>
    <phoneticPr fontId="2"/>
  </si>
  <si>
    <t>令和２年
１月末</t>
    <rPh sb="0" eb="2">
      <t>レイワ</t>
    </rPh>
    <rPh sb="7" eb="8">
      <t>マツ</t>
    </rPh>
    <phoneticPr fontId="2"/>
  </si>
  <si>
    <t>【Ｒ２．１月末】</t>
    <rPh sb="5" eb="6">
      <t>ガツ</t>
    </rPh>
    <rPh sb="6" eb="7">
      <t>マツ</t>
    </rPh>
    <phoneticPr fontId="2"/>
  </si>
  <si>
    <t>【Ｒ２．２月末】</t>
    <rPh sb="5" eb="6">
      <t>ガツ</t>
    </rPh>
    <rPh sb="6" eb="7">
      <t>マツ</t>
    </rPh>
    <phoneticPr fontId="2"/>
  </si>
  <si>
    <t>【Ｒ２．３月末】</t>
    <rPh sb="5" eb="6">
      <t>ガツ</t>
    </rPh>
    <rPh sb="6" eb="7">
      <t>マツ</t>
    </rPh>
    <phoneticPr fontId="2"/>
  </si>
  <si>
    <t>【R２．４月末】</t>
    <rPh sb="5" eb="6">
      <t>ガツ</t>
    </rPh>
    <rPh sb="6" eb="7">
      <t>マツ</t>
    </rPh>
    <phoneticPr fontId="2"/>
  </si>
  <si>
    <t>【Ｒ２．５月末】</t>
    <rPh sb="5" eb="6">
      <t>ガツ</t>
    </rPh>
    <rPh sb="6" eb="7">
      <t>マツ</t>
    </rPh>
    <phoneticPr fontId="2"/>
  </si>
  <si>
    <t>【Ｒ２．６月末】</t>
    <rPh sb="5" eb="6">
      <t>ガツ</t>
    </rPh>
    <rPh sb="6" eb="7">
      <t>マツ</t>
    </rPh>
    <phoneticPr fontId="2"/>
  </si>
  <si>
    <t>【Ｒ２．７月末】</t>
    <rPh sb="5" eb="6">
      <t>ガツ</t>
    </rPh>
    <rPh sb="6" eb="7">
      <t>マツ</t>
    </rPh>
    <phoneticPr fontId="2"/>
  </si>
  <si>
    <t>【Ｒ２．８月末】</t>
    <rPh sb="5" eb="6">
      <t>ガツ</t>
    </rPh>
    <rPh sb="6" eb="7">
      <t>マツ</t>
    </rPh>
    <phoneticPr fontId="2"/>
  </si>
  <si>
    <t>【Ｒ２．９月末】</t>
    <rPh sb="5" eb="6">
      <t>ガツ</t>
    </rPh>
    <rPh sb="6" eb="7">
      <t>マツ</t>
    </rPh>
    <phoneticPr fontId="2"/>
  </si>
  <si>
    <t>【Ｒ２．１０月末】</t>
    <rPh sb="6" eb="7">
      <t>ガツ</t>
    </rPh>
    <rPh sb="7" eb="8">
      <t>マツ</t>
    </rPh>
    <phoneticPr fontId="2"/>
  </si>
  <si>
    <t>【Ｒ２．１１月末】</t>
    <rPh sb="6" eb="7">
      <t>ガツ</t>
    </rPh>
    <rPh sb="7" eb="8">
      <t>マツ</t>
    </rPh>
    <phoneticPr fontId="2"/>
  </si>
  <si>
    <t>【Ｒ２．１２月末】</t>
    <rPh sb="6" eb="7">
      <t>ガツ</t>
    </rPh>
    <rPh sb="7" eb="8">
      <t>マツ</t>
    </rPh>
    <phoneticPr fontId="2"/>
  </si>
  <si>
    <t>【Ｒ３．１月末】</t>
    <rPh sb="5" eb="6">
      <t>ガツ</t>
    </rPh>
    <rPh sb="6" eb="7">
      <t>マツ</t>
    </rPh>
    <phoneticPr fontId="2"/>
  </si>
  <si>
    <t>【Ｒ３．２月末】</t>
    <rPh sb="5" eb="6">
      <t>ガツ</t>
    </rPh>
    <rPh sb="6" eb="7">
      <t>マツ</t>
    </rPh>
    <phoneticPr fontId="2"/>
  </si>
  <si>
    <t>【Ｒ３．３月末】</t>
    <rPh sb="5" eb="6">
      <t>ガツ</t>
    </rPh>
    <rPh sb="6" eb="7">
      <t>マツ</t>
    </rPh>
    <phoneticPr fontId="2"/>
  </si>
  <si>
    <t>令和２年
４月末</t>
    <rPh sb="0" eb="2">
      <t>レイワ</t>
    </rPh>
    <rPh sb="3" eb="4">
      <t>ネン</t>
    </rPh>
    <rPh sb="4" eb="5">
      <t>ヘイネン</t>
    </rPh>
    <rPh sb="6" eb="7">
      <t>ガツ</t>
    </rPh>
    <rPh sb="7" eb="8">
      <t>マツ</t>
    </rPh>
    <phoneticPr fontId="2"/>
  </si>
  <si>
    <t>令和３年
１月末</t>
    <rPh sb="0" eb="2">
      <t>レイワ</t>
    </rPh>
    <rPh sb="7" eb="8">
      <t>マツ</t>
    </rPh>
    <phoneticPr fontId="2"/>
  </si>
  <si>
    <t>令和２年</t>
    <rPh sb="0" eb="2">
      <t>レイワ</t>
    </rPh>
    <phoneticPr fontId="2"/>
  </si>
  <si>
    <t>令和２年
４月</t>
    <rPh sb="0" eb="2">
      <t>レイワ</t>
    </rPh>
    <phoneticPr fontId="2"/>
  </si>
  <si>
    <t>５月</t>
    <phoneticPr fontId="2"/>
  </si>
  <si>
    <t>令和３年
１月</t>
    <rPh sb="0" eb="2">
      <t>レイワ</t>
    </rPh>
    <phoneticPr fontId="2"/>
  </si>
  <si>
    <t>令和３年
４月末</t>
    <rPh sb="0" eb="2">
      <t>レイワ</t>
    </rPh>
    <rPh sb="3" eb="4">
      <t>ネン</t>
    </rPh>
    <rPh sb="4" eb="5">
      <t>ヘイネン</t>
    </rPh>
    <rPh sb="6" eb="7">
      <t>ガツ</t>
    </rPh>
    <rPh sb="7" eb="8">
      <t>マツ</t>
    </rPh>
    <phoneticPr fontId="2"/>
  </si>
  <si>
    <t>令和３年
４月</t>
    <rPh sb="0" eb="2">
      <t>レイワ</t>
    </rPh>
    <phoneticPr fontId="2"/>
  </si>
  <si>
    <t>令和４年
１月末</t>
    <rPh sb="0" eb="2">
      <t>レイワ</t>
    </rPh>
    <rPh sb="7" eb="8">
      <t>マツ</t>
    </rPh>
    <phoneticPr fontId="2"/>
  </si>
  <si>
    <t>令和４年
１月</t>
    <rPh sb="0" eb="2">
      <t>レイワ</t>
    </rPh>
    <phoneticPr fontId="2"/>
  </si>
  <si>
    <t>令和３年度</t>
    <rPh sb="0" eb="2">
      <t>レイワ</t>
    </rPh>
    <rPh sb="4" eb="5">
      <t>ド</t>
    </rPh>
    <phoneticPr fontId="2"/>
  </si>
  <si>
    <t>【R３．４月末】</t>
    <rPh sb="5" eb="6">
      <t>ガツ</t>
    </rPh>
    <rPh sb="6" eb="7">
      <t>マツ</t>
    </rPh>
    <phoneticPr fontId="2"/>
  </si>
  <si>
    <t>【Ｒ３．５月末】</t>
    <rPh sb="5" eb="6">
      <t>ガツ</t>
    </rPh>
    <rPh sb="6" eb="7">
      <t>マツ</t>
    </rPh>
    <phoneticPr fontId="2"/>
  </si>
  <si>
    <t>【Ｒ３．６月末】</t>
    <rPh sb="5" eb="6">
      <t>ガツ</t>
    </rPh>
    <rPh sb="6" eb="7">
      <t>マツ</t>
    </rPh>
    <phoneticPr fontId="2"/>
  </si>
  <si>
    <t>【Ｒ３．７月末】</t>
    <rPh sb="5" eb="6">
      <t>ガツ</t>
    </rPh>
    <rPh sb="6" eb="7">
      <t>マツ</t>
    </rPh>
    <phoneticPr fontId="2"/>
  </si>
  <si>
    <t>【Ｒ３．８月末】</t>
    <rPh sb="5" eb="6">
      <t>ガツ</t>
    </rPh>
    <rPh sb="6" eb="7">
      <t>マツ</t>
    </rPh>
    <phoneticPr fontId="2"/>
  </si>
  <si>
    <t>【Ｒ３．９月末】</t>
    <rPh sb="5" eb="6">
      <t>ガツ</t>
    </rPh>
    <rPh sb="6" eb="7">
      <t>マツ</t>
    </rPh>
    <phoneticPr fontId="2"/>
  </si>
  <si>
    <t>【Ｒ３．１０月末】</t>
    <rPh sb="6" eb="7">
      <t>ガツ</t>
    </rPh>
    <rPh sb="7" eb="8">
      <t>マツ</t>
    </rPh>
    <phoneticPr fontId="2"/>
  </si>
  <si>
    <t>【Ｒ３．１１月末】</t>
    <rPh sb="6" eb="7">
      <t>ガツ</t>
    </rPh>
    <rPh sb="7" eb="8">
      <t>マツ</t>
    </rPh>
    <phoneticPr fontId="2"/>
  </si>
  <si>
    <t>【Ｒ３．１２月末】</t>
    <rPh sb="6" eb="7">
      <t>ガツ</t>
    </rPh>
    <rPh sb="7" eb="8">
      <t>マツ</t>
    </rPh>
    <phoneticPr fontId="2"/>
  </si>
  <si>
    <t>【Ｒ４．１月末】</t>
    <rPh sb="5" eb="6">
      <t>ガツ</t>
    </rPh>
    <rPh sb="6" eb="7">
      <t>マツ</t>
    </rPh>
    <phoneticPr fontId="2"/>
  </si>
  <si>
    <t>【Ｒ４．２月末】</t>
    <rPh sb="5" eb="6">
      <t>ガツ</t>
    </rPh>
    <rPh sb="6" eb="7">
      <t>マツ</t>
    </rPh>
    <phoneticPr fontId="2"/>
  </si>
  <si>
    <t>【Ｒ４．３月末】</t>
    <rPh sb="5" eb="6">
      <t>ガツ</t>
    </rPh>
    <rPh sb="6" eb="7">
      <t>マツ</t>
    </rPh>
    <phoneticPr fontId="2"/>
  </si>
  <si>
    <t>【R４．４月末】</t>
    <rPh sb="5" eb="6">
      <t>ガツ</t>
    </rPh>
    <rPh sb="6" eb="7">
      <t>マツ</t>
    </rPh>
    <phoneticPr fontId="2"/>
  </si>
  <si>
    <t>【Ｒ４．５月末】</t>
    <rPh sb="5" eb="6">
      <t>ガツ</t>
    </rPh>
    <rPh sb="6" eb="7">
      <t>マツ</t>
    </rPh>
    <phoneticPr fontId="2"/>
  </si>
  <si>
    <t>【Ｒ４．６月末】</t>
    <rPh sb="5" eb="6">
      <t>ガツ</t>
    </rPh>
    <rPh sb="6" eb="7">
      <t>マツ</t>
    </rPh>
    <phoneticPr fontId="2"/>
  </si>
  <si>
    <t>【Ｒ４．７月末】</t>
    <rPh sb="5" eb="6">
      <t>ガツ</t>
    </rPh>
    <rPh sb="6" eb="7">
      <t>マツ</t>
    </rPh>
    <phoneticPr fontId="2"/>
  </si>
  <si>
    <t>【Ｒ４．８月末】</t>
    <rPh sb="5" eb="6">
      <t>ガツ</t>
    </rPh>
    <rPh sb="6" eb="7">
      <t>マツ</t>
    </rPh>
    <phoneticPr fontId="2"/>
  </si>
  <si>
    <t>【Ｒ４．９月末】</t>
    <rPh sb="5" eb="6">
      <t>ガツ</t>
    </rPh>
    <rPh sb="6" eb="7">
      <t>マツ</t>
    </rPh>
    <phoneticPr fontId="2"/>
  </si>
  <si>
    <t>【Ｒ４．１０月末】</t>
    <rPh sb="6" eb="7">
      <t>ガツ</t>
    </rPh>
    <rPh sb="7" eb="8">
      <t>マツ</t>
    </rPh>
    <phoneticPr fontId="2"/>
  </si>
  <si>
    <t>【Ｒ４．１１月末】</t>
    <rPh sb="6" eb="7">
      <t>ガツ</t>
    </rPh>
    <rPh sb="7" eb="8">
      <t>マツ</t>
    </rPh>
    <phoneticPr fontId="2"/>
  </si>
  <si>
    <t>【Ｒ４．１２月末】</t>
    <rPh sb="6" eb="7">
      <t>ガツ</t>
    </rPh>
    <rPh sb="7" eb="8">
      <t>マツ</t>
    </rPh>
    <phoneticPr fontId="2"/>
  </si>
  <si>
    <t>【Ｒ５．１月末】</t>
    <rPh sb="5" eb="6">
      <t>ガツ</t>
    </rPh>
    <rPh sb="6" eb="7">
      <t>マツ</t>
    </rPh>
    <phoneticPr fontId="2"/>
  </si>
  <si>
    <t>【Ｒ５．２月末】</t>
    <rPh sb="5" eb="6">
      <t>ガツ</t>
    </rPh>
    <rPh sb="6" eb="7">
      <t>マツ</t>
    </rPh>
    <phoneticPr fontId="2"/>
  </si>
  <si>
    <t>【Ｒ５．３月末】</t>
    <rPh sb="5" eb="6">
      <t>ガツ</t>
    </rPh>
    <rPh sb="6" eb="7">
      <t>マツ</t>
    </rPh>
    <phoneticPr fontId="2"/>
  </si>
  <si>
    <t>令和４年度</t>
    <rPh sb="0" eb="2">
      <t>レイワ</t>
    </rPh>
    <rPh sb="4" eb="5">
      <t>ド</t>
    </rPh>
    <phoneticPr fontId="2"/>
  </si>
  <si>
    <t>令和４年
４月末</t>
    <rPh sb="0" eb="2">
      <t>レイワ</t>
    </rPh>
    <rPh sb="3" eb="4">
      <t>ネン</t>
    </rPh>
    <rPh sb="4" eb="5">
      <t>ヘイネン</t>
    </rPh>
    <rPh sb="6" eb="7">
      <t>ガツ</t>
    </rPh>
    <rPh sb="7" eb="8">
      <t>マツ</t>
    </rPh>
    <phoneticPr fontId="2"/>
  </si>
  <si>
    <t>令和４年
４月</t>
    <rPh sb="0" eb="2">
      <t>レイワ</t>
    </rPh>
    <phoneticPr fontId="2"/>
  </si>
  <si>
    <t>令和５年
１月末</t>
    <rPh sb="0" eb="2">
      <t>レイワ</t>
    </rPh>
    <rPh sb="7" eb="8">
      <t>マツ</t>
    </rPh>
    <phoneticPr fontId="2"/>
  </si>
  <si>
    <t>【R５．４月末】</t>
    <phoneticPr fontId="2"/>
  </si>
  <si>
    <t>【R５．５月末】</t>
    <rPh sb="5" eb="6">
      <t>ガツ</t>
    </rPh>
    <rPh sb="6" eb="7">
      <t>マツ</t>
    </rPh>
    <phoneticPr fontId="2"/>
  </si>
  <si>
    <t>【R５．６月末】</t>
    <rPh sb="5" eb="6">
      <t>ガツ</t>
    </rPh>
    <rPh sb="6" eb="7">
      <t>マツ</t>
    </rPh>
    <phoneticPr fontId="2"/>
  </si>
  <si>
    <t>【R５．７月末】</t>
    <rPh sb="5" eb="6">
      <t>ガツ</t>
    </rPh>
    <rPh sb="6" eb="7">
      <t>マツ</t>
    </rPh>
    <phoneticPr fontId="2"/>
  </si>
  <si>
    <t>【R５．８月末】</t>
    <rPh sb="5" eb="6">
      <t>ガツ</t>
    </rPh>
    <rPh sb="6" eb="7">
      <t>マツ</t>
    </rPh>
    <phoneticPr fontId="2"/>
  </si>
  <si>
    <t>【R５．９月末】</t>
    <rPh sb="5" eb="6">
      <t>ガツ</t>
    </rPh>
    <rPh sb="6" eb="7">
      <t>マツ</t>
    </rPh>
    <phoneticPr fontId="2"/>
  </si>
  <si>
    <t>【R５．１０月末】</t>
    <rPh sb="6" eb="7">
      <t>ガツ</t>
    </rPh>
    <rPh sb="7" eb="8">
      <t>マツ</t>
    </rPh>
    <phoneticPr fontId="2"/>
  </si>
  <si>
    <t>【R５．１１月末】</t>
    <rPh sb="6" eb="7">
      <t>ガツ</t>
    </rPh>
    <rPh sb="7" eb="8">
      <t>マツ</t>
    </rPh>
    <phoneticPr fontId="2"/>
  </si>
  <si>
    <t>【R５．１２月末】</t>
    <rPh sb="6" eb="7">
      <t>ガツ</t>
    </rPh>
    <rPh sb="7" eb="8">
      <t>マツ</t>
    </rPh>
    <phoneticPr fontId="2"/>
  </si>
  <si>
    <t>令和５年度</t>
    <rPh sb="0" eb="2">
      <t>レイワ</t>
    </rPh>
    <rPh sb="4" eb="5">
      <t>ド</t>
    </rPh>
    <phoneticPr fontId="2"/>
  </si>
  <si>
    <t>令和６年
１月末</t>
    <rPh sb="0" eb="2">
      <t>レイワ</t>
    </rPh>
    <rPh sb="7" eb="8">
      <t>マツ</t>
    </rPh>
    <phoneticPr fontId="2"/>
  </si>
  <si>
    <t>令和５年
４月末</t>
    <rPh sb="0" eb="2">
      <t>レイワ</t>
    </rPh>
    <rPh sb="3" eb="4">
      <t>ネン</t>
    </rPh>
    <rPh sb="4" eb="5">
      <t>ヘイネン</t>
    </rPh>
    <rPh sb="6" eb="7">
      <t>ガツ</t>
    </rPh>
    <rPh sb="7" eb="8">
      <t>マツ</t>
    </rPh>
    <phoneticPr fontId="2"/>
  </si>
  <si>
    <t>令和５年
４月</t>
    <rPh sb="0" eb="2">
      <t>レイワ</t>
    </rPh>
    <phoneticPr fontId="2"/>
  </si>
  <si>
    <t>令和６年
１月</t>
    <rPh sb="0" eb="2">
      <t>レイワ</t>
    </rPh>
    <phoneticPr fontId="2"/>
  </si>
  <si>
    <t>令和５年
１月</t>
    <rPh sb="0" eb="2">
      <t>レイワ</t>
    </rPh>
    <phoneticPr fontId="2"/>
  </si>
  <si>
    <t>西暦</t>
    <rPh sb="0" eb="2">
      <t>セイレキ</t>
    </rPh>
    <phoneticPr fontId="2"/>
  </si>
  <si>
    <t>転入者数</t>
    <rPh sb="0" eb="2">
      <t>テンニュウ</t>
    </rPh>
    <rPh sb="2" eb="3">
      <t>シャ</t>
    </rPh>
    <rPh sb="3" eb="4">
      <t>スウ</t>
    </rPh>
    <phoneticPr fontId="2"/>
  </si>
  <si>
    <t>転出者数</t>
    <rPh sb="0" eb="2">
      <t>テンシュツ</t>
    </rPh>
    <rPh sb="2" eb="3">
      <t>シャ</t>
    </rPh>
    <rPh sb="3" eb="4">
      <t>スウ</t>
    </rPh>
    <phoneticPr fontId="2"/>
  </si>
  <si>
    <t>転入・転出超過</t>
    <rPh sb="0" eb="2">
      <t>テンニュウ</t>
    </rPh>
    <rPh sb="3" eb="5">
      <t>テンシュツ</t>
    </rPh>
    <rPh sb="5" eb="7">
      <t>チョウカ</t>
    </rPh>
    <phoneticPr fontId="2"/>
  </si>
  <si>
    <t>年度単位</t>
    <rPh sb="0" eb="2">
      <t>ネンド</t>
    </rPh>
    <rPh sb="2" eb="4">
      <t>タンイ</t>
    </rPh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</si>
  <si>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</si>
  <si>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</si>
  <si>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</si>
  <si>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</si>
  <si>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</si>
  <si>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</si>
  <si>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</si>
  <si>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</si>
  <si>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</si>
  <si>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</si>
  <si>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</si>
  <si>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</si>
  <si>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</si>
  <si>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</si>
  <si>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</si>
  <si>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令和4年度</t>
    <rPh sb="0" eb="2">
      <t>レイワ</t>
    </rPh>
    <rPh sb="3" eb="4">
      <t>ネン</t>
    </rPh>
    <rPh sb="4" eb="5">
      <t>ド</t>
    </rPh>
    <phoneticPr fontId="2"/>
  </si>
  <si>
    <t>令和5年度</t>
    <rPh sb="0" eb="2">
      <t>レイワ</t>
    </rPh>
    <rPh sb="3" eb="4">
      <t>ネン</t>
    </rPh>
    <rPh sb="4" eb="5">
      <t>ド</t>
    </rPh>
    <phoneticPr fontId="2"/>
  </si>
  <si>
    <t>転入者数</t>
    <rPh sb="0" eb="3">
      <t>テンニュウシャ</t>
    </rPh>
    <rPh sb="3" eb="4">
      <t>スウ</t>
    </rPh>
    <phoneticPr fontId="2"/>
  </si>
  <si>
    <t>平成19年1月</t>
    <rPh sb="0" eb="2">
      <t>ヘイセイ</t>
    </rPh>
    <rPh sb="4" eb="5">
      <t>ネン</t>
    </rPh>
    <rPh sb="6" eb="7">
      <t>ガツ</t>
    </rPh>
    <phoneticPr fontId="2"/>
  </si>
  <si>
    <t>平成19年2月</t>
    <rPh sb="0" eb="2">
      <t>ヘイセイ</t>
    </rPh>
    <rPh sb="4" eb="5">
      <t>ネン</t>
    </rPh>
    <rPh sb="6" eb="7">
      <t>ガツ</t>
    </rPh>
    <phoneticPr fontId="2"/>
  </si>
  <si>
    <t>平成19年3月</t>
    <rPh sb="0" eb="2">
      <t>ヘイセイ</t>
    </rPh>
    <rPh sb="4" eb="5">
      <t>ネン</t>
    </rPh>
    <rPh sb="6" eb="7">
      <t>ガツ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</si>
  <si>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</si>
  <si>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</si>
  <si>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平成20年1月</t>
    <rPh sb="0" eb="2">
      <t>ヘイセイ</t>
    </rPh>
    <rPh sb="4" eb="5">
      <t>ネン</t>
    </rPh>
    <rPh sb="6" eb="7">
      <t>ガツ</t>
    </rPh>
    <phoneticPr fontId="2"/>
  </si>
  <si>
    <t>平成20年2月</t>
    <rPh sb="0" eb="2">
      <t>ヘイセイ</t>
    </rPh>
    <rPh sb="4" eb="5">
      <t>ネン</t>
    </rPh>
    <rPh sb="6" eb="7">
      <t>ガツ</t>
    </rPh>
    <phoneticPr fontId="2"/>
  </si>
  <si>
    <t>平成20年3月</t>
    <rPh sb="0" eb="2">
      <t>ヘイセイ</t>
    </rPh>
    <rPh sb="4" eb="5">
      <t>ネン</t>
    </rPh>
    <rPh sb="6" eb="7">
      <t>ガツ</t>
    </rPh>
    <phoneticPr fontId="2"/>
  </si>
  <si>
    <t>2007年合計</t>
    <rPh sb="4" eb="5">
      <t>ネン</t>
    </rPh>
    <rPh sb="5" eb="7">
      <t>ゴウケイ</t>
    </rPh>
    <phoneticPr fontId="2"/>
  </si>
  <si>
    <t>2008年合計</t>
    <rPh sb="4" eb="5">
      <t>ネン</t>
    </rPh>
    <rPh sb="5" eb="7">
      <t>ゴウケイ</t>
    </rPh>
    <phoneticPr fontId="2"/>
  </si>
  <si>
    <t>平成21年1月</t>
    <rPh sb="0" eb="2">
      <t>ヘイセイ</t>
    </rPh>
    <rPh sb="4" eb="5">
      <t>ネン</t>
    </rPh>
    <rPh sb="6" eb="7">
      <t>ガツ</t>
    </rPh>
    <phoneticPr fontId="2"/>
  </si>
  <si>
    <t>平成21年2月</t>
    <rPh sb="0" eb="2">
      <t>ヘイセイ</t>
    </rPh>
    <rPh sb="4" eb="5">
      <t>ネン</t>
    </rPh>
    <rPh sb="6" eb="7">
      <t>ガツ</t>
    </rPh>
    <phoneticPr fontId="2"/>
  </si>
  <si>
    <t>平成21年3月</t>
    <rPh sb="0" eb="2">
      <t>ヘイセイ</t>
    </rPh>
    <rPh sb="4" eb="5">
      <t>ネン</t>
    </rPh>
    <rPh sb="6" eb="7">
      <t>ガツ</t>
    </rPh>
    <phoneticPr fontId="2"/>
  </si>
  <si>
    <t>2009年合計</t>
    <rPh sb="4" eb="5">
      <t>ネン</t>
    </rPh>
    <rPh sb="5" eb="7">
      <t>ゴウケイ</t>
    </rPh>
    <phoneticPr fontId="2"/>
  </si>
  <si>
    <t>平成22年1月</t>
    <rPh sb="0" eb="2">
      <t>ヘイセイ</t>
    </rPh>
    <rPh sb="4" eb="5">
      <t>ネン</t>
    </rPh>
    <rPh sb="6" eb="7">
      <t>ガツ</t>
    </rPh>
    <phoneticPr fontId="2"/>
  </si>
  <si>
    <t>平成22年2月</t>
    <rPh sb="0" eb="2">
      <t>ヘイセイ</t>
    </rPh>
    <rPh sb="4" eb="5">
      <t>ネン</t>
    </rPh>
    <rPh sb="6" eb="7">
      <t>ガツ</t>
    </rPh>
    <phoneticPr fontId="2"/>
  </si>
  <si>
    <t>平成22年3月</t>
    <rPh sb="0" eb="2">
      <t>ヘイセイ</t>
    </rPh>
    <rPh sb="4" eb="5">
      <t>ネン</t>
    </rPh>
    <rPh sb="6" eb="7">
      <t>ガツ</t>
    </rPh>
    <phoneticPr fontId="2"/>
  </si>
  <si>
    <t>2010年合計</t>
    <rPh sb="4" eb="5">
      <t>ネン</t>
    </rPh>
    <rPh sb="5" eb="7">
      <t>ゴウケイ</t>
    </rPh>
    <phoneticPr fontId="2"/>
  </si>
  <si>
    <t>平成23年1月</t>
    <rPh sb="0" eb="2">
      <t>ヘイセイ</t>
    </rPh>
    <rPh sb="4" eb="5">
      <t>ネン</t>
    </rPh>
    <rPh sb="6" eb="7">
      <t>ガツ</t>
    </rPh>
    <phoneticPr fontId="2"/>
  </si>
  <si>
    <t>平成23年2月</t>
    <rPh sb="0" eb="2">
      <t>ヘイセイ</t>
    </rPh>
    <rPh sb="4" eb="5">
      <t>ネン</t>
    </rPh>
    <rPh sb="6" eb="7">
      <t>ガツ</t>
    </rPh>
    <phoneticPr fontId="2"/>
  </si>
  <si>
    <t>平成23年3月</t>
    <rPh sb="0" eb="2">
      <t>ヘイセイ</t>
    </rPh>
    <rPh sb="4" eb="5">
      <t>ネン</t>
    </rPh>
    <rPh sb="6" eb="7">
      <t>ガツ</t>
    </rPh>
    <phoneticPr fontId="2"/>
  </si>
  <si>
    <t>2011年合計</t>
    <rPh sb="4" eb="5">
      <t>ネン</t>
    </rPh>
    <rPh sb="5" eb="7">
      <t>ゴウケイ</t>
    </rPh>
    <phoneticPr fontId="2"/>
  </si>
  <si>
    <t>平成24年1月</t>
    <rPh sb="0" eb="2">
      <t>ヘイセイ</t>
    </rPh>
    <rPh sb="4" eb="5">
      <t>ネン</t>
    </rPh>
    <rPh sb="6" eb="7">
      <t>ガツ</t>
    </rPh>
    <phoneticPr fontId="2"/>
  </si>
  <si>
    <t>平成24年2月</t>
    <rPh sb="0" eb="2">
      <t>ヘイセイ</t>
    </rPh>
    <rPh sb="4" eb="5">
      <t>ネン</t>
    </rPh>
    <rPh sb="6" eb="7">
      <t>ガツ</t>
    </rPh>
    <phoneticPr fontId="2"/>
  </si>
  <si>
    <t>平成24年3月</t>
    <rPh sb="0" eb="2">
      <t>ヘイセイ</t>
    </rPh>
    <rPh sb="4" eb="5">
      <t>ネン</t>
    </rPh>
    <rPh sb="6" eb="7">
      <t>ガツ</t>
    </rPh>
    <phoneticPr fontId="2"/>
  </si>
  <si>
    <t>2012年合計</t>
    <rPh sb="4" eb="5">
      <t>ネン</t>
    </rPh>
    <rPh sb="5" eb="7">
      <t>ゴウケイ</t>
    </rPh>
    <phoneticPr fontId="2"/>
  </si>
  <si>
    <t>平成25年1月</t>
    <rPh sb="0" eb="2">
      <t>ヘイセイ</t>
    </rPh>
    <rPh sb="4" eb="5">
      <t>ネン</t>
    </rPh>
    <rPh sb="6" eb="7">
      <t>ガツ</t>
    </rPh>
    <phoneticPr fontId="2"/>
  </si>
  <si>
    <t>平成25年2月</t>
    <rPh sb="0" eb="2">
      <t>ヘイセイ</t>
    </rPh>
    <rPh sb="4" eb="5">
      <t>ネン</t>
    </rPh>
    <rPh sb="6" eb="7">
      <t>ガツ</t>
    </rPh>
    <phoneticPr fontId="2"/>
  </si>
  <si>
    <t>平成25年3月</t>
    <rPh sb="0" eb="2">
      <t>ヘイセイ</t>
    </rPh>
    <rPh sb="4" eb="5">
      <t>ネン</t>
    </rPh>
    <rPh sb="6" eb="7">
      <t>ガツ</t>
    </rPh>
    <phoneticPr fontId="2"/>
  </si>
  <si>
    <t>2013年合計</t>
    <rPh sb="4" eb="5">
      <t>ネン</t>
    </rPh>
    <rPh sb="5" eb="7">
      <t>ゴウケイ</t>
    </rPh>
    <phoneticPr fontId="2"/>
  </si>
  <si>
    <t>平成26年1月</t>
    <rPh sb="0" eb="2">
      <t>ヘイセイ</t>
    </rPh>
    <rPh sb="4" eb="5">
      <t>ネン</t>
    </rPh>
    <rPh sb="6" eb="7">
      <t>ガツ</t>
    </rPh>
    <phoneticPr fontId="2"/>
  </si>
  <si>
    <t>平成26年2月</t>
    <rPh sb="0" eb="2">
      <t>ヘイセイ</t>
    </rPh>
    <rPh sb="4" eb="5">
      <t>ネン</t>
    </rPh>
    <rPh sb="6" eb="7">
      <t>ガツ</t>
    </rPh>
    <phoneticPr fontId="2"/>
  </si>
  <si>
    <t>平成26年3月</t>
    <rPh sb="0" eb="2">
      <t>ヘイセイ</t>
    </rPh>
    <rPh sb="4" eb="5">
      <t>ネン</t>
    </rPh>
    <rPh sb="6" eb="7">
      <t>ガツ</t>
    </rPh>
    <phoneticPr fontId="2"/>
  </si>
  <si>
    <t>2014年合計</t>
    <rPh sb="4" eb="5">
      <t>ネン</t>
    </rPh>
    <rPh sb="5" eb="7">
      <t>ゴウケイ</t>
    </rPh>
    <phoneticPr fontId="2"/>
  </si>
  <si>
    <t>平成27年1月</t>
    <rPh sb="0" eb="2">
      <t>ヘイセイ</t>
    </rPh>
    <rPh sb="4" eb="5">
      <t>ネン</t>
    </rPh>
    <rPh sb="6" eb="7">
      <t>ガツ</t>
    </rPh>
    <phoneticPr fontId="2"/>
  </si>
  <si>
    <t>平成27年2月</t>
    <rPh sb="0" eb="2">
      <t>ヘイセイ</t>
    </rPh>
    <rPh sb="4" eb="5">
      <t>ネン</t>
    </rPh>
    <rPh sb="6" eb="7">
      <t>ガツ</t>
    </rPh>
    <phoneticPr fontId="2"/>
  </si>
  <si>
    <t>平成27年3月</t>
    <rPh sb="0" eb="2">
      <t>ヘイセイ</t>
    </rPh>
    <rPh sb="4" eb="5">
      <t>ネン</t>
    </rPh>
    <rPh sb="6" eb="7">
      <t>ガツ</t>
    </rPh>
    <phoneticPr fontId="2"/>
  </si>
  <si>
    <t>2015年合計</t>
    <rPh sb="4" eb="5">
      <t>ネン</t>
    </rPh>
    <rPh sb="5" eb="7">
      <t>ゴウケイ</t>
    </rPh>
    <phoneticPr fontId="2"/>
  </si>
  <si>
    <t>平成28年1月</t>
    <rPh sb="0" eb="2">
      <t>ヘイセイ</t>
    </rPh>
    <rPh sb="4" eb="5">
      <t>ネン</t>
    </rPh>
    <rPh sb="6" eb="7">
      <t>ガツ</t>
    </rPh>
    <phoneticPr fontId="2"/>
  </si>
  <si>
    <t>平成28年2月</t>
    <rPh sb="0" eb="2">
      <t>ヘイセイ</t>
    </rPh>
    <rPh sb="4" eb="5">
      <t>ネン</t>
    </rPh>
    <rPh sb="6" eb="7">
      <t>ガツ</t>
    </rPh>
    <phoneticPr fontId="2"/>
  </si>
  <si>
    <t>平成28年3月</t>
    <rPh sb="0" eb="2">
      <t>ヘイセイ</t>
    </rPh>
    <rPh sb="4" eb="5">
      <t>ネン</t>
    </rPh>
    <rPh sb="6" eb="7">
      <t>ガツ</t>
    </rPh>
    <phoneticPr fontId="2"/>
  </si>
  <si>
    <t>2016年合計</t>
    <rPh sb="4" eb="5">
      <t>ネン</t>
    </rPh>
    <rPh sb="5" eb="7">
      <t>ゴウケイ</t>
    </rPh>
    <phoneticPr fontId="2"/>
  </si>
  <si>
    <t>平成29年1月</t>
    <rPh sb="0" eb="2">
      <t>ヘイセイ</t>
    </rPh>
    <rPh sb="4" eb="5">
      <t>ネン</t>
    </rPh>
    <rPh sb="6" eb="7">
      <t>ガツ</t>
    </rPh>
    <phoneticPr fontId="2"/>
  </si>
  <si>
    <t>平成29年2月</t>
    <rPh sb="0" eb="2">
      <t>ヘイセイ</t>
    </rPh>
    <rPh sb="4" eb="5">
      <t>ネン</t>
    </rPh>
    <rPh sb="6" eb="7">
      <t>ガツ</t>
    </rPh>
    <phoneticPr fontId="2"/>
  </si>
  <si>
    <t>平成29年3月</t>
    <rPh sb="0" eb="2">
      <t>ヘイセイ</t>
    </rPh>
    <rPh sb="4" eb="5">
      <t>ネン</t>
    </rPh>
    <rPh sb="6" eb="7">
      <t>ガツ</t>
    </rPh>
    <phoneticPr fontId="2"/>
  </si>
  <si>
    <t>2017年合計</t>
    <rPh sb="4" eb="5">
      <t>ネン</t>
    </rPh>
    <rPh sb="5" eb="7">
      <t>ゴウケイ</t>
    </rPh>
    <phoneticPr fontId="2"/>
  </si>
  <si>
    <t>平成30年1月</t>
    <rPh sb="0" eb="2">
      <t>ヘイセイ</t>
    </rPh>
    <rPh sb="4" eb="5">
      <t>ネン</t>
    </rPh>
    <rPh sb="6" eb="7">
      <t>ガツ</t>
    </rPh>
    <phoneticPr fontId="2"/>
  </si>
  <si>
    <t>平成30年2月</t>
    <rPh sb="0" eb="2">
      <t>ヘイセイ</t>
    </rPh>
    <rPh sb="4" eb="5">
      <t>ネン</t>
    </rPh>
    <rPh sb="6" eb="7">
      <t>ガツ</t>
    </rPh>
    <phoneticPr fontId="2"/>
  </si>
  <si>
    <t>平成30年3月</t>
    <rPh sb="0" eb="2">
      <t>ヘイセイ</t>
    </rPh>
    <rPh sb="4" eb="5">
      <t>ネン</t>
    </rPh>
    <rPh sb="6" eb="7">
      <t>ガツ</t>
    </rPh>
    <phoneticPr fontId="2"/>
  </si>
  <si>
    <t>2018年合計</t>
    <rPh sb="4" eb="5">
      <t>ネン</t>
    </rPh>
    <rPh sb="5" eb="7">
      <t>ゴウケイ</t>
    </rPh>
    <phoneticPr fontId="2"/>
  </si>
  <si>
    <t>平成31年1月</t>
    <rPh sb="0" eb="2">
      <t>ヘイセイ</t>
    </rPh>
    <rPh sb="4" eb="5">
      <t>ネン</t>
    </rPh>
    <rPh sb="6" eb="7">
      <t>ガツ</t>
    </rPh>
    <phoneticPr fontId="2"/>
  </si>
  <si>
    <t>平成31年2月</t>
    <rPh sb="0" eb="2">
      <t>ヘイセイ</t>
    </rPh>
    <rPh sb="4" eb="5">
      <t>ネン</t>
    </rPh>
    <rPh sb="6" eb="7">
      <t>ガツ</t>
    </rPh>
    <phoneticPr fontId="2"/>
  </si>
  <si>
    <t>平成31年3月</t>
    <rPh sb="0" eb="2">
      <t>ヘイセイ</t>
    </rPh>
    <rPh sb="4" eb="5">
      <t>ネン</t>
    </rPh>
    <rPh sb="6" eb="7">
      <t>ガツ</t>
    </rPh>
    <phoneticPr fontId="2"/>
  </si>
  <si>
    <t>2019年合計</t>
    <rPh sb="4" eb="5">
      <t>ネン</t>
    </rPh>
    <rPh sb="5" eb="7">
      <t>ゴウケイ</t>
    </rPh>
    <phoneticPr fontId="2"/>
  </si>
  <si>
    <t>令和2年1月</t>
    <rPh sb="0" eb="2">
      <t>レイワ</t>
    </rPh>
    <rPh sb="3" eb="4">
      <t>ネン</t>
    </rPh>
    <rPh sb="4" eb="5">
      <t>ヘイネン</t>
    </rPh>
    <rPh sb="5" eb="6">
      <t>ガツ</t>
    </rPh>
    <phoneticPr fontId="2"/>
  </si>
  <si>
    <t>令和2年2月</t>
    <rPh sb="0" eb="2">
      <t>レイワ</t>
    </rPh>
    <rPh sb="3" eb="4">
      <t>ネン</t>
    </rPh>
    <rPh sb="5" eb="6">
      <t>ガツ</t>
    </rPh>
    <phoneticPr fontId="2"/>
  </si>
  <si>
    <t>令和2年3月</t>
    <rPh sb="0" eb="2">
      <t>レイワ</t>
    </rPh>
    <rPh sb="3" eb="4">
      <t>ネン</t>
    </rPh>
    <rPh sb="5" eb="6">
      <t>ガツ</t>
    </rPh>
    <phoneticPr fontId="2"/>
  </si>
  <si>
    <t>2020年合計</t>
    <rPh sb="4" eb="5">
      <t>ネン</t>
    </rPh>
    <rPh sb="5" eb="7">
      <t>ゴウケイ</t>
    </rPh>
    <phoneticPr fontId="2"/>
  </si>
  <si>
    <t>令和3年1月</t>
    <rPh sb="0" eb="2">
      <t>レイワ</t>
    </rPh>
    <rPh sb="3" eb="4">
      <t>ネン</t>
    </rPh>
    <rPh sb="4" eb="5">
      <t>ヘイネン</t>
    </rPh>
    <rPh sb="5" eb="6">
      <t>ガツ</t>
    </rPh>
    <phoneticPr fontId="2"/>
  </si>
  <si>
    <t>令和3年2月</t>
    <rPh sb="0" eb="2">
      <t>レイワ</t>
    </rPh>
    <rPh sb="3" eb="4">
      <t>ネン</t>
    </rPh>
    <rPh sb="5" eb="6">
      <t>ガツ</t>
    </rPh>
    <phoneticPr fontId="2"/>
  </si>
  <si>
    <t>令和3年3月</t>
    <rPh sb="0" eb="2">
      <t>レイワ</t>
    </rPh>
    <rPh sb="3" eb="4">
      <t>ネン</t>
    </rPh>
    <rPh sb="5" eb="6">
      <t>ガツ</t>
    </rPh>
    <phoneticPr fontId="2"/>
  </si>
  <si>
    <t>2021年合計</t>
    <rPh sb="4" eb="5">
      <t>ネン</t>
    </rPh>
    <rPh sb="5" eb="7">
      <t>ゴウケイ</t>
    </rPh>
    <phoneticPr fontId="2"/>
  </si>
  <si>
    <t>令和4年1月</t>
    <rPh sb="0" eb="2">
      <t>レイワ</t>
    </rPh>
    <rPh sb="3" eb="4">
      <t>ネン</t>
    </rPh>
    <rPh sb="4" eb="5">
      <t>ヘイネン</t>
    </rPh>
    <rPh sb="5" eb="6">
      <t>ガツ</t>
    </rPh>
    <phoneticPr fontId="2"/>
  </si>
  <si>
    <t>令和4年2月</t>
    <rPh sb="0" eb="2">
      <t>レイワ</t>
    </rPh>
    <rPh sb="3" eb="4">
      <t>ネン</t>
    </rPh>
    <rPh sb="5" eb="6">
      <t>ガツ</t>
    </rPh>
    <phoneticPr fontId="2"/>
  </si>
  <si>
    <t>令和4年3月</t>
    <rPh sb="0" eb="2">
      <t>レイワ</t>
    </rPh>
    <rPh sb="3" eb="4">
      <t>ネン</t>
    </rPh>
    <rPh sb="5" eb="6">
      <t>ガツ</t>
    </rPh>
    <phoneticPr fontId="2"/>
  </si>
  <si>
    <t>2022年合計</t>
    <rPh sb="4" eb="5">
      <t>ネン</t>
    </rPh>
    <rPh sb="5" eb="7">
      <t>ゴウケイ</t>
    </rPh>
    <phoneticPr fontId="2"/>
  </si>
  <si>
    <t>令和5年1月</t>
    <rPh sb="0" eb="2">
      <t>レイワ</t>
    </rPh>
    <rPh sb="3" eb="4">
      <t>ネン</t>
    </rPh>
    <rPh sb="4" eb="5">
      <t>ヘイネン</t>
    </rPh>
    <rPh sb="5" eb="6">
      <t>ガツ</t>
    </rPh>
    <phoneticPr fontId="2"/>
  </si>
  <si>
    <t>令和5年2月</t>
    <rPh sb="0" eb="2">
      <t>レイワ</t>
    </rPh>
    <rPh sb="3" eb="4">
      <t>ネン</t>
    </rPh>
    <rPh sb="5" eb="6">
      <t>ガツ</t>
    </rPh>
    <phoneticPr fontId="2"/>
  </si>
  <si>
    <t>令和5年3月</t>
    <rPh sb="0" eb="2">
      <t>レイワ</t>
    </rPh>
    <rPh sb="3" eb="4">
      <t>ネン</t>
    </rPh>
    <rPh sb="5" eb="6">
      <t>ガツ</t>
    </rPh>
    <phoneticPr fontId="2"/>
  </si>
  <si>
    <t>2023年合計</t>
    <rPh sb="4" eb="5">
      <t>ネン</t>
    </rPh>
    <rPh sb="5" eb="7">
      <t>ゴウケイ</t>
    </rPh>
    <phoneticPr fontId="2"/>
  </si>
  <si>
    <t>【Ｒ６．１月末】</t>
    <rPh sb="5" eb="6">
      <t>ガツ</t>
    </rPh>
    <rPh sb="6" eb="7">
      <t>マツ</t>
    </rPh>
    <phoneticPr fontId="2"/>
  </si>
  <si>
    <t>【Ｒ６．２月末】</t>
    <rPh sb="5" eb="6">
      <t>ガツ</t>
    </rPh>
    <rPh sb="6" eb="7">
      <t>マツ</t>
    </rPh>
    <phoneticPr fontId="2"/>
  </si>
  <si>
    <t>【Ｒ６．３月末】</t>
    <rPh sb="5" eb="6">
      <t>ガツ</t>
    </rPh>
    <rPh sb="6" eb="7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</si>
</sst>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[Red]\(#,##0\)"/>
    <numFmt numFmtId="177" formatCode="#,##0.00_ "/>
    <numFmt numFmtId="178" formatCode="#,##0;&quot;▲ &quot;#,##0"/>
    <numFmt numFmtId="179" formatCode="#,##0_ "/>
    <numFmt numFmtId="180" formatCode="0;&quot;▲ &quot;0"/>
    <numFmt numFmtId="181" formatCode="0_);[Red]\(0\)"/>
    <numFmt numFmtId="182" formatCode="[&lt;=999]000;[&lt;=9999]000\-00;000\-0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3" fontId="0" fillId="0" borderId="1" xfId="0" applyNumberFormat="1" applyBorder="1">
      <alignment vertical="center"/>
    </xf>
    <xf numFmtId="3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2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8" fontId="0" fillId="0" borderId="0" xfId="0" applyNumberFormat="1" applyAlignment="1">
      <alignment vertical="center" shrinkToFit="1"/>
    </xf>
    <xf numFmtId="178" fontId="0" fillId="0" borderId="1" xfId="0" applyNumberFormat="1" applyBorder="1" applyAlignment="1">
      <alignment vertical="center" shrinkToFit="1"/>
    </xf>
    <xf numFmtId="178" fontId="0" fillId="0" borderId="7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8" fontId="3" fillId="2" borderId="9" xfId="0" applyNumberFormat="1" applyFont="1" applyFill="1" applyBorder="1" applyAlignment="1">
      <alignment horizontal="center" vertical="center" shrinkToFit="1"/>
    </xf>
    <xf numFmtId="177" fontId="3" fillId="2" borderId="10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38" fontId="0" fillId="0" borderId="0" xfId="1" applyFont="1">
      <alignment vertical="center"/>
    </xf>
    <xf numFmtId="177" fontId="0" fillId="0" borderId="14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  <xf numFmtId="179" fontId="0" fillId="0" borderId="1" xfId="0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76" fontId="0" fillId="0" borderId="15" xfId="0" applyNumberForma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right" vertical="center"/>
    </xf>
    <xf numFmtId="38" fontId="1" fillId="0" borderId="0" xfId="1">
      <alignment vertical="center"/>
    </xf>
    <xf numFmtId="3" fontId="0" fillId="0" borderId="1" xfId="0" applyNumberFormat="1" applyBorder="1" applyAlignment="1">
      <alignment horizontal="right" vertical="center"/>
    </xf>
    <xf numFmtId="176" fontId="0" fillId="0" borderId="14" xfId="0" applyNumberFormat="1" applyBorder="1">
      <alignment vertical="center"/>
    </xf>
    <xf numFmtId="178" fontId="0" fillId="0" borderId="14" xfId="0" applyNumberFormat="1" applyBorder="1" applyAlignment="1">
      <alignment vertical="center" shrinkToFit="1"/>
    </xf>
    <xf numFmtId="0" fontId="3" fillId="2" borderId="16" xfId="0" applyFont="1" applyFill="1" applyBorder="1" applyAlignment="1">
      <alignment horizontal="center" vertical="center"/>
    </xf>
    <xf numFmtId="178" fontId="3" fillId="2" borderId="16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Border="1">
      <alignment vertical="center"/>
    </xf>
    <xf numFmtId="178" fontId="1" fillId="0" borderId="1" xfId="0" applyNumberFormat="1" applyFont="1" applyBorder="1" applyAlignment="1">
      <alignment vertical="center" shrinkToFit="1"/>
    </xf>
    <xf numFmtId="176" fontId="1" fillId="0" borderId="7" xfId="0" applyNumberFormat="1" applyFont="1" applyBorder="1">
      <alignment vertical="center"/>
    </xf>
    <xf numFmtId="178" fontId="1" fillId="0" borderId="7" xfId="0" applyNumberFormat="1" applyFont="1" applyBorder="1" applyAlignment="1">
      <alignment vertical="center" shrinkToFit="1"/>
    </xf>
    <xf numFmtId="176" fontId="1" fillId="0" borderId="15" xfId="0" applyNumberFormat="1" applyFont="1" applyFill="1" applyBorder="1">
      <alignment vertical="center"/>
    </xf>
    <xf numFmtId="178" fontId="1" fillId="0" borderId="0" xfId="0" applyNumberFormat="1" applyFont="1" applyAlignment="1">
      <alignment vertical="center" shrinkToFit="1"/>
    </xf>
    <xf numFmtId="181" fontId="1" fillId="0" borderId="1" xfId="0" applyNumberFormat="1" applyFont="1" applyBorder="1">
      <alignment vertical="center"/>
    </xf>
    <xf numFmtId="181" fontId="1" fillId="0" borderId="7" xfId="0" applyNumberFormat="1" applyFont="1" applyBorder="1">
      <alignment vertical="center"/>
    </xf>
    <xf numFmtId="38" fontId="1" fillId="0" borderId="1" xfId="1" applyBorder="1">
      <alignment vertical="center"/>
    </xf>
    <xf numFmtId="38" fontId="1" fillId="0" borderId="3" xfId="1" applyBorder="1">
      <alignment vertical="center"/>
    </xf>
    <xf numFmtId="3" fontId="0" fillId="0" borderId="3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0" fillId="0" borderId="7" xfId="0" applyBorder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7" xfId="0" applyNumberFormat="1" applyBorder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49" fontId="0" fillId="0" borderId="0" xfId="0" applyNumberFormat="1" applyBorder="1">
      <alignment vertical="center"/>
    </xf>
    <xf numFmtId="182" fontId="0" fillId="0" borderId="0" xfId="0" applyNumberFormat="1" applyBorder="1">
      <alignment vertical="center"/>
    </xf>
    <xf numFmtId="49" fontId="0" fillId="0" borderId="0" xfId="0" applyNumberFormat="1" applyBorder="1" applyAlignment="1">
      <alignment vertical="center" shrinkToFit="1"/>
    </xf>
    <xf numFmtId="0" fontId="0" fillId="0" borderId="0" xfId="0" applyNumberFormat="1" applyBorder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3" fontId="0" fillId="0" borderId="0" xfId="0" applyNumberFormat="1" applyBorder="1">
      <alignment vertical="center"/>
    </xf>
    <xf numFmtId="3" fontId="0" fillId="0" borderId="0" xfId="0" applyNumberFormat="1" applyBorder="1" applyAlignment="1">
      <alignment vertical="center"/>
    </xf>
    <xf numFmtId="177" fontId="0" fillId="0" borderId="0" xfId="0" applyNumberFormat="1" applyBorder="1">
      <alignment vertical="center"/>
    </xf>
    <xf numFmtId="0" fontId="0" fillId="2" borderId="1" xfId="0" applyFont="1" applyFill="1" applyBorder="1" applyAlignment="1">
      <alignment horizontal="left"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vertical="center" shrinkToFit="1"/>
    </xf>
    <xf numFmtId="38" fontId="0" fillId="0" borderId="7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" xfId="1" applyFont="1" applyBorder="1">
      <alignment vertical="center"/>
    </xf>
    <xf numFmtId="38" fontId="0" fillId="0" borderId="18" xfId="1" applyFont="1" applyBorder="1" applyAlignment="1">
      <alignment vertical="center"/>
    </xf>
    <xf numFmtId="178" fontId="0" fillId="0" borderId="2" xfId="0" applyNumberFormat="1" applyBorder="1" applyAlignment="1">
      <alignment vertical="center" shrinkToFit="1"/>
    </xf>
    <xf numFmtId="38" fontId="0" fillId="0" borderId="1" xfId="0" applyNumberFormat="1" applyBorder="1" applyAlignment="1">
      <alignment horizontal="right" vertical="center"/>
    </xf>
    <xf numFmtId="3" fontId="0" fillId="0" borderId="0" xfId="0" applyNumberFormat="1">
      <alignment vertical="center"/>
    </xf>
    <xf numFmtId="3" fontId="0" fillId="0" borderId="2" xfId="0" applyNumberFormat="1" applyFill="1" applyBorder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178" fontId="3" fillId="5" borderId="9" xfId="0" applyNumberFormat="1" applyFont="1" applyFill="1" applyBorder="1" applyAlignment="1">
      <alignment horizontal="center" vertical="center" shrinkToFit="1"/>
    </xf>
    <xf numFmtId="177" fontId="3" fillId="5" borderId="10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178" fontId="3" fillId="5" borderId="16" xfId="0" applyNumberFormat="1" applyFont="1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right" vertical="center" shrinkToFit="1"/>
    </xf>
    <xf numFmtId="0" fontId="0" fillId="0" borderId="1" xfId="0" applyFill="1" applyBorder="1">
      <alignment vertical="center"/>
    </xf>
    <xf numFmtId="3" fontId="0" fillId="0" borderId="7" xfId="0" applyNumberFormat="1" applyBorder="1">
      <alignment vertical="center"/>
    </xf>
    <xf numFmtId="3" fontId="0" fillId="0" borderId="17" xfId="0" applyNumberFormat="1" applyBorder="1">
      <alignment vertical="center"/>
    </xf>
    <xf numFmtId="3" fontId="0" fillId="0" borderId="18" xfId="0" applyNumberFormat="1" applyBorder="1">
      <alignment vertical="center"/>
    </xf>
    <xf numFmtId="177" fontId="0" fillId="0" borderId="19" xfId="0" applyNumberFormat="1" applyBorder="1">
      <alignment vertical="center"/>
    </xf>
    <xf numFmtId="177" fontId="0" fillId="0" borderId="20" xfId="0" applyNumberFormat="1" applyBorder="1">
      <alignment vertical="center"/>
    </xf>
    <xf numFmtId="177" fontId="0" fillId="0" borderId="21" xfId="0" applyNumberFormat="1" applyBorder="1">
      <alignment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numFmt numFmtId="3" formatCode="#,##0"/>
    </dxf>
    <dxf>
      <numFmt numFmtId="0" formatCode="General"/>
    </dxf>
    <dxf>
      <numFmt numFmtId="3" formatCode="#,##0"/>
    </dxf>
  </dxfs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令和５年度住基人口</a:t>
            </a:r>
          </a:p>
        </c:rich>
      </c:tx>
      <c:layout>
        <c:manualLayout>
          <c:xMode val="edge"/>
          <c:yMode val="edge"/>
          <c:x val="0.35771624700758564"/>
          <c:y val="2.8520450760878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13793103448189E-2"/>
          <c:y val="0.14082020948259524"/>
          <c:w val="0.80275862068965564"/>
          <c:h val="0.70231851311572724"/>
        </c:manualLayout>
      </c:layout>
      <c:barChart>
        <c:barDir val="col"/>
        <c:grouping val="stacked"/>
        <c:varyColors val="0"/>
        <c:ser>
          <c:idx val="3"/>
          <c:order val="0"/>
          <c:tx>
            <c:v>住基人口</c:v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'R５年度'!$O$5:$AA$5</c:f>
              <c:strCache>
                <c:ptCount val="13"/>
                <c:pt idx="0">
                  <c:v>令和５年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令和６年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'R５年度'!$O$10:$Z$10</c:f>
              <c:numCache>
                <c:formatCode>#,##0_ </c:formatCode>
                <c:ptCount val="12"/>
                <c:pt idx="0">
                  <c:v>24681</c:v>
                </c:pt>
                <c:pt idx="1">
                  <c:v>24656</c:v>
                </c:pt>
                <c:pt idx="2">
                  <c:v>24622</c:v>
                </c:pt>
                <c:pt idx="3">
                  <c:v>24582</c:v>
                </c:pt>
                <c:pt idx="4">
                  <c:v>24542</c:v>
                </c:pt>
                <c:pt idx="5">
                  <c:v>24493</c:v>
                </c:pt>
                <c:pt idx="6">
                  <c:v>24460</c:v>
                </c:pt>
                <c:pt idx="7">
                  <c:v>24414</c:v>
                </c:pt>
                <c:pt idx="8">
                  <c:v>24357</c:v>
                </c:pt>
                <c:pt idx="9">
                  <c:v>24319</c:v>
                </c:pt>
                <c:pt idx="10">
                  <c:v>24273</c:v>
                </c:pt>
                <c:pt idx="11">
                  <c:v>23995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B-4EB6-8090-AC08E9243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7467392"/>
        <c:axId val="103101568"/>
      </c:barChart>
      <c:lineChart>
        <c:grouping val="standard"/>
        <c:varyColors val="0"/>
        <c:ser>
          <c:idx val="4"/>
          <c:order val="1"/>
          <c:tx>
            <c:v>前月比較増減人数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'R５年度'!$O$5:$Z$5</c:f>
              <c:strCache>
                <c:ptCount val="12"/>
                <c:pt idx="0">
                  <c:v>令和５年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令和６年
１月末</c:v>
                </c:pt>
                <c:pt idx="10">
                  <c:v>２月末</c:v>
                </c:pt>
                <c:pt idx="11">
                  <c:v>３月末</c:v>
                </c:pt>
              </c:strCache>
            </c:strRef>
          </c:cat>
          <c:val>
            <c:numRef>
              <c:f>'R５年度'!$O$11:$Z$11</c:f>
              <c:numCache>
                <c:formatCode>0;"▲ "0</c:formatCode>
                <c:ptCount val="12"/>
                <c:pt idx="0">
                  <c:v>-490</c:v>
                </c:pt>
                <c:pt idx="1">
                  <c:v>-25</c:v>
                </c:pt>
                <c:pt idx="2">
                  <c:v>-34</c:v>
                </c:pt>
                <c:pt idx="3">
                  <c:v>-40</c:v>
                </c:pt>
                <c:pt idx="4">
                  <c:v>-40</c:v>
                </c:pt>
                <c:pt idx="5">
                  <c:v>-49</c:v>
                </c:pt>
                <c:pt idx="6">
                  <c:v>-33</c:v>
                </c:pt>
                <c:pt idx="7">
                  <c:v>-46</c:v>
                </c:pt>
                <c:pt idx="8">
                  <c:v>-57</c:v>
                </c:pt>
                <c:pt idx="9">
                  <c:v>-38</c:v>
                </c:pt>
                <c:pt idx="10">
                  <c:v>-46</c:v>
                </c:pt>
                <c:pt idx="11">
                  <c:v>-278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1B-4EB6-8090-AC08E9243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03872"/>
        <c:axId val="103769216"/>
      </c:lineChart>
      <c:catAx>
        <c:axId val="97467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 anchor="ctr" anchorCtr="1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0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101568"/>
        <c:scaling>
          <c:orientation val="minMax"/>
          <c:max val="28000"/>
          <c:min val="2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54446078853E-2"/>
              <c:y val="8.37791532742899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67392"/>
        <c:crosses val="autoZero"/>
        <c:crossBetween val="between"/>
        <c:majorUnit val="250"/>
      </c:valAx>
      <c:catAx>
        <c:axId val="103103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769216"/>
        <c:crosses val="autoZero"/>
        <c:auto val="1"/>
        <c:lblAlgn val="ctr"/>
        <c:lblOffset val="100"/>
        <c:noMultiLvlLbl val="0"/>
      </c:catAx>
      <c:valAx>
        <c:axId val="103769216"/>
        <c:scaling>
          <c:orientation val="minMax"/>
          <c:max val="300"/>
          <c:min val="-400"/>
        </c:scaling>
        <c:delete val="0"/>
        <c:axPos val="r"/>
        <c:numFmt formatCode="0;&quot;▲ &quot;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038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379308355686308"/>
          <c:y val="0.181818556102947"/>
          <c:w val="0.46896556199705813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令和元年度転入・転出者</a:t>
            </a:r>
          </a:p>
        </c:rich>
      </c:tx>
      <c:layout>
        <c:manualLayout>
          <c:xMode val="edge"/>
          <c:yMode val="edge"/>
          <c:x val="0.33931037466470537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10344827586438E-2"/>
          <c:y val="0.13903767518534701"/>
          <c:w val="0.91724137931034477"/>
          <c:h val="0.70410104741297563"/>
        </c:manualLayout>
      </c:layout>
      <c:barChart>
        <c:barDir val="col"/>
        <c:grouping val="clustered"/>
        <c:varyColors val="0"/>
        <c:ser>
          <c:idx val="3"/>
          <c:order val="0"/>
          <c:tx>
            <c:v>転入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H３１年度!$O$15:$AA$15</c:f>
              <c:strCache>
                <c:ptCount val="13"/>
                <c:pt idx="0">
                  <c:v>平成３１年
４月</c:v>
                </c:pt>
                <c:pt idx="1">
                  <c:v>令和元年５月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令和２年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H３１年度!$O$16:$AA$16</c:f>
              <c:numCache>
                <c:formatCode>#,##0_);[Red]\(#,##0\)</c:formatCode>
                <c:ptCount val="13"/>
                <c:pt idx="0" formatCode="General">
                  <c:v>193</c:v>
                </c:pt>
                <c:pt idx="1">
                  <c:v>41</c:v>
                </c:pt>
                <c:pt idx="2" formatCode="#,##0">
                  <c:v>38</c:v>
                </c:pt>
                <c:pt idx="3" formatCode="General">
                  <c:v>50</c:v>
                </c:pt>
                <c:pt idx="4" formatCode="General">
                  <c:v>42</c:v>
                </c:pt>
                <c:pt idx="5" formatCode="General">
                  <c:v>47</c:v>
                </c:pt>
                <c:pt idx="6" formatCode="General">
                  <c:v>49</c:v>
                </c:pt>
                <c:pt idx="7" formatCode="General">
                  <c:v>22</c:v>
                </c:pt>
                <c:pt idx="8" formatCode="General">
                  <c:v>33</c:v>
                </c:pt>
                <c:pt idx="9" formatCode="General">
                  <c:v>28</c:v>
                </c:pt>
                <c:pt idx="10" formatCode="General">
                  <c:v>33</c:v>
                </c:pt>
                <c:pt idx="11" formatCode="General">
                  <c:v>243</c:v>
                </c:pt>
                <c:pt idx="1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E-4ABA-94C1-22F4A3BB33C8}"/>
            </c:ext>
          </c:extLst>
        </c:ser>
        <c:ser>
          <c:idx val="0"/>
          <c:order val="1"/>
          <c:tx>
            <c:v>転出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H３１年度!$O$15:$AA$15</c:f>
              <c:strCache>
                <c:ptCount val="13"/>
                <c:pt idx="0">
                  <c:v>平成３１年
４月</c:v>
                </c:pt>
                <c:pt idx="1">
                  <c:v>令和元年５月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令和２年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H３１年度!$O$17:$AA$17</c:f>
              <c:numCache>
                <c:formatCode>General</c:formatCode>
                <c:ptCount val="13"/>
                <c:pt idx="0">
                  <c:v>62</c:v>
                </c:pt>
                <c:pt idx="1">
                  <c:v>53</c:v>
                </c:pt>
                <c:pt idx="2" formatCode="#,##0">
                  <c:v>46</c:v>
                </c:pt>
                <c:pt idx="3">
                  <c:v>65</c:v>
                </c:pt>
                <c:pt idx="4">
                  <c:v>32</c:v>
                </c:pt>
                <c:pt idx="5">
                  <c:v>40</c:v>
                </c:pt>
                <c:pt idx="6">
                  <c:v>29</c:v>
                </c:pt>
                <c:pt idx="7">
                  <c:v>33</c:v>
                </c:pt>
                <c:pt idx="8">
                  <c:v>30</c:v>
                </c:pt>
                <c:pt idx="9" formatCode="#,##0_);[Red]\(#,##0\)">
                  <c:v>34</c:v>
                </c:pt>
                <c:pt idx="10">
                  <c:v>49</c:v>
                </c:pt>
                <c:pt idx="11">
                  <c:v>479</c:v>
                </c:pt>
                <c:pt idx="1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E-4ABA-94C1-22F4A3BB3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5491584"/>
        <c:axId val="95493120"/>
      </c:barChart>
      <c:catAx>
        <c:axId val="95491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49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493120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54446078853E-2"/>
              <c:y val="8.1996622079994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491584"/>
        <c:crosses val="autoZero"/>
        <c:crossBetween val="between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931037466470541"/>
          <c:y val="0.18894868088013062"/>
          <c:w val="0.41379308355686306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平成３０年度住基人口</a:t>
            </a:r>
          </a:p>
        </c:rich>
      </c:tx>
      <c:layout>
        <c:manualLayout>
          <c:xMode val="edge"/>
          <c:yMode val="edge"/>
          <c:x val="0.36137925067058929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13793103448189E-2"/>
          <c:y val="0.14082020948259524"/>
          <c:w val="0.80275862068965564"/>
          <c:h val="0.70231851311572724"/>
        </c:manualLayout>
      </c:layout>
      <c:barChart>
        <c:barDir val="col"/>
        <c:grouping val="stacked"/>
        <c:varyColors val="0"/>
        <c:ser>
          <c:idx val="3"/>
          <c:order val="0"/>
          <c:tx>
            <c:v>住基人口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H３０年度!$O$5:$AA$5</c:f>
              <c:strCache>
                <c:ptCount val="13"/>
                <c:pt idx="0">
                  <c:v>平成３０年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平成３１年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H３０年度!$O$10:$Z$10</c:f>
              <c:numCache>
                <c:formatCode>#,##0_ </c:formatCode>
                <c:ptCount val="12"/>
                <c:pt idx="0">
                  <c:v>26978</c:v>
                </c:pt>
                <c:pt idx="1">
                  <c:v>26954</c:v>
                </c:pt>
                <c:pt idx="2">
                  <c:v>26923</c:v>
                </c:pt>
                <c:pt idx="3">
                  <c:v>26913</c:v>
                </c:pt>
                <c:pt idx="4">
                  <c:v>26903</c:v>
                </c:pt>
                <c:pt idx="5">
                  <c:v>26858</c:v>
                </c:pt>
                <c:pt idx="6">
                  <c:v>26855</c:v>
                </c:pt>
                <c:pt idx="7">
                  <c:v>26830</c:v>
                </c:pt>
                <c:pt idx="8">
                  <c:v>26820</c:v>
                </c:pt>
                <c:pt idx="9">
                  <c:v>26781</c:v>
                </c:pt>
                <c:pt idx="10">
                  <c:v>26765</c:v>
                </c:pt>
                <c:pt idx="11">
                  <c:v>26536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0-498F-A7D6-EE8529935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5841664"/>
        <c:axId val="95843840"/>
      </c:barChart>
      <c:lineChart>
        <c:grouping val="standard"/>
        <c:varyColors val="0"/>
        <c:ser>
          <c:idx val="4"/>
          <c:order val="1"/>
          <c:tx>
            <c:v>前月比較増減人数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H３０年度!$O$5:$Z$5</c:f>
              <c:strCache>
                <c:ptCount val="12"/>
                <c:pt idx="0">
                  <c:v>平成３０年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平成３１年
１月末</c:v>
                </c:pt>
                <c:pt idx="10">
                  <c:v>２月末</c:v>
                </c:pt>
                <c:pt idx="11">
                  <c:v>３月末</c:v>
                </c:pt>
              </c:strCache>
            </c:strRef>
          </c:cat>
          <c:val>
            <c:numRef>
              <c:f>H３０年度!$O$11:$Z$11</c:f>
              <c:numCache>
                <c:formatCode>0;"▲ "0</c:formatCode>
                <c:ptCount val="12"/>
                <c:pt idx="0">
                  <c:v>121</c:v>
                </c:pt>
                <c:pt idx="1">
                  <c:v>-24</c:v>
                </c:pt>
                <c:pt idx="2">
                  <c:v>-31</c:v>
                </c:pt>
                <c:pt idx="3">
                  <c:v>-10</c:v>
                </c:pt>
                <c:pt idx="4">
                  <c:v>-10</c:v>
                </c:pt>
                <c:pt idx="5">
                  <c:v>-45</c:v>
                </c:pt>
                <c:pt idx="6">
                  <c:v>-3</c:v>
                </c:pt>
                <c:pt idx="7">
                  <c:v>-25</c:v>
                </c:pt>
                <c:pt idx="8">
                  <c:v>-10</c:v>
                </c:pt>
                <c:pt idx="9">
                  <c:v>-39</c:v>
                </c:pt>
                <c:pt idx="10">
                  <c:v>-16</c:v>
                </c:pt>
                <c:pt idx="11">
                  <c:v>-229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60-498F-A7D6-EE8529935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45760"/>
        <c:axId val="95855744"/>
      </c:lineChart>
      <c:catAx>
        <c:axId val="95841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 anchor="ctr" anchorCtr="1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84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843840"/>
        <c:scaling>
          <c:orientation val="minMax"/>
          <c:max val="30000"/>
          <c:min val="26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54446078853E-2"/>
              <c:y val="8.37791532742899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841664"/>
        <c:crosses val="autoZero"/>
        <c:crossBetween val="between"/>
        <c:majorUnit val="500"/>
      </c:valAx>
      <c:catAx>
        <c:axId val="95845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855744"/>
        <c:crosses val="autoZero"/>
        <c:auto val="1"/>
        <c:lblAlgn val="ctr"/>
        <c:lblOffset val="100"/>
        <c:noMultiLvlLbl val="0"/>
      </c:catAx>
      <c:valAx>
        <c:axId val="95855744"/>
        <c:scaling>
          <c:orientation val="minMax"/>
          <c:max val="300"/>
          <c:min val="-400"/>
        </c:scaling>
        <c:delete val="0"/>
        <c:axPos val="r"/>
        <c:numFmt formatCode="0;&quot;▲ &quot;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8457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379308355686308"/>
          <c:y val="0.181818556102947"/>
          <c:w val="0.46896556199705813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平成３０年度転入・転出者</a:t>
            </a:r>
          </a:p>
        </c:rich>
      </c:tx>
      <c:layout>
        <c:manualLayout>
          <c:xMode val="edge"/>
          <c:yMode val="edge"/>
          <c:x val="0.33931037466470537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10344827586438E-2"/>
          <c:y val="0.13903767518534701"/>
          <c:w val="0.91724137931034477"/>
          <c:h val="0.70410104741297563"/>
        </c:manualLayout>
      </c:layout>
      <c:barChart>
        <c:barDir val="col"/>
        <c:grouping val="clustered"/>
        <c:varyColors val="0"/>
        <c:ser>
          <c:idx val="3"/>
          <c:order val="0"/>
          <c:tx>
            <c:v>転入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H３０年度!$O$15:$AA$15</c:f>
              <c:strCache>
                <c:ptCount val="13"/>
                <c:pt idx="0">
                  <c:v>平成３０年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平成３１年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H３０年度!$O$16:$AA$16</c:f>
              <c:numCache>
                <c:formatCode>#,##0_);[Red]\(#,##0\)</c:formatCode>
                <c:ptCount val="13"/>
                <c:pt idx="0" formatCode="General">
                  <c:v>223</c:v>
                </c:pt>
                <c:pt idx="1">
                  <c:v>33</c:v>
                </c:pt>
                <c:pt idx="2" formatCode="#,##0">
                  <c:v>33</c:v>
                </c:pt>
                <c:pt idx="3" formatCode="General">
                  <c:v>47</c:v>
                </c:pt>
                <c:pt idx="4" formatCode="General">
                  <c:v>56</c:v>
                </c:pt>
                <c:pt idx="5" formatCode="General">
                  <c:v>40</c:v>
                </c:pt>
                <c:pt idx="6" formatCode="General">
                  <c:v>40</c:v>
                </c:pt>
                <c:pt idx="7" formatCode="General">
                  <c:v>31</c:v>
                </c:pt>
                <c:pt idx="8" formatCode="General">
                  <c:v>37</c:v>
                </c:pt>
                <c:pt idx="9" formatCode="General">
                  <c:v>29</c:v>
                </c:pt>
                <c:pt idx="10" formatCode="General">
                  <c:v>36</c:v>
                </c:pt>
                <c:pt idx="11" formatCode="General">
                  <c:v>209</c:v>
                </c:pt>
                <c:pt idx="1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6-43DA-A19A-5BADEBFCF807}"/>
            </c:ext>
          </c:extLst>
        </c:ser>
        <c:ser>
          <c:idx val="0"/>
          <c:order val="1"/>
          <c:tx>
            <c:v>転出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H３０年度!$O$15:$AA$15</c:f>
              <c:strCache>
                <c:ptCount val="13"/>
                <c:pt idx="0">
                  <c:v>平成３０年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平成３１年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H３０年度!$O$17:$AA$17</c:f>
              <c:numCache>
                <c:formatCode>General</c:formatCode>
                <c:ptCount val="13"/>
                <c:pt idx="0">
                  <c:v>75</c:v>
                </c:pt>
                <c:pt idx="1">
                  <c:v>39</c:v>
                </c:pt>
                <c:pt idx="2" formatCode="#,##0">
                  <c:v>55</c:v>
                </c:pt>
                <c:pt idx="3">
                  <c:v>35</c:v>
                </c:pt>
                <c:pt idx="4">
                  <c:v>53</c:v>
                </c:pt>
                <c:pt idx="5">
                  <c:v>59</c:v>
                </c:pt>
                <c:pt idx="6">
                  <c:v>35</c:v>
                </c:pt>
                <c:pt idx="7">
                  <c:v>35</c:v>
                </c:pt>
                <c:pt idx="8">
                  <c:v>29</c:v>
                </c:pt>
                <c:pt idx="9" formatCode="#,##0_);[Red]\(#,##0\)">
                  <c:v>33</c:v>
                </c:pt>
                <c:pt idx="10">
                  <c:v>33</c:v>
                </c:pt>
                <c:pt idx="11">
                  <c:v>413</c:v>
                </c:pt>
                <c:pt idx="1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E6-43DA-A19A-5BADEBFCF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5870336"/>
        <c:axId val="95872128"/>
      </c:barChart>
      <c:catAx>
        <c:axId val="95870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87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872128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54446078853E-2"/>
              <c:y val="8.1996622079994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870336"/>
        <c:crosses val="autoZero"/>
        <c:crossBetween val="between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931037466470541"/>
          <c:y val="0.18894868088013062"/>
          <c:w val="0.41379308355686306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平成２９年度住基人口</a:t>
            </a:r>
          </a:p>
        </c:rich>
      </c:tx>
      <c:layout>
        <c:manualLayout>
          <c:xMode val="edge"/>
          <c:yMode val="edge"/>
          <c:x val="0.36137925067058929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13793103448189E-2"/>
          <c:y val="0.14082020948259524"/>
          <c:w val="0.80275862068965564"/>
          <c:h val="0.70231851311572724"/>
        </c:manualLayout>
      </c:layout>
      <c:barChart>
        <c:barDir val="col"/>
        <c:grouping val="stacked"/>
        <c:varyColors val="0"/>
        <c:ser>
          <c:idx val="3"/>
          <c:order val="0"/>
          <c:tx>
            <c:v>住基人口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H２９年度!$O$5:$AA$5</c:f>
              <c:strCache>
                <c:ptCount val="13"/>
                <c:pt idx="0">
                  <c:v>平成２９年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平成３０年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H２９年度!$O$10:$Z$10</c:f>
              <c:numCache>
                <c:formatCode>#,##0_ </c:formatCode>
                <c:ptCount val="12"/>
                <c:pt idx="0">
                  <c:v>27385</c:v>
                </c:pt>
                <c:pt idx="1">
                  <c:v>27367</c:v>
                </c:pt>
                <c:pt idx="2">
                  <c:v>27344</c:v>
                </c:pt>
                <c:pt idx="3">
                  <c:v>27337</c:v>
                </c:pt>
                <c:pt idx="4">
                  <c:v>27323</c:v>
                </c:pt>
                <c:pt idx="5">
                  <c:v>27281</c:v>
                </c:pt>
                <c:pt idx="6">
                  <c:v>27277</c:v>
                </c:pt>
                <c:pt idx="7">
                  <c:v>27235</c:v>
                </c:pt>
                <c:pt idx="8">
                  <c:v>27199</c:v>
                </c:pt>
                <c:pt idx="9">
                  <c:v>27164</c:v>
                </c:pt>
                <c:pt idx="10">
                  <c:v>27115</c:v>
                </c:pt>
                <c:pt idx="11">
                  <c:v>26857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D-4400-A801-53981EA92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5971200"/>
        <c:axId val="95977472"/>
      </c:barChart>
      <c:lineChart>
        <c:grouping val="standard"/>
        <c:varyColors val="0"/>
        <c:ser>
          <c:idx val="4"/>
          <c:order val="1"/>
          <c:tx>
            <c:v>前月比較増減人数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H２９年度!$O$5:$Z$5</c:f>
              <c:strCache>
                <c:ptCount val="12"/>
                <c:pt idx="0">
                  <c:v>平成２９年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平成３０年
１月末</c:v>
                </c:pt>
                <c:pt idx="10">
                  <c:v>２月末</c:v>
                </c:pt>
                <c:pt idx="11">
                  <c:v>３月末</c:v>
                </c:pt>
              </c:strCache>
            </c:strRef>
          </c:cat>
          <c:val>
            <c:numRef>
              <c:f>H２９年度!$O$11:$Z$11</c:f>
              <c:numCache>
                <c:formatCode>0;"▲ "0</c:formatCode>
                <c:ptCount val="12"/>
                <c:pt idx="0">
                  <c:v>119</c:v>
                </c:pt>
                <c:pt idx="1">
                  <c:v>-18</c:v>
                </c:pt>
                <c:pt idx="2">
                  <c:v>-23</c:v>
                </c:pt>
                <c:pt idx="3">
                  <c:v>-7</c:v>
                </c:pt>
                <c:pt idx="4">
                  <c:v>-14</c:v>
                </c:pt>
                <c:pt idx="5">
                  <c:v>-42</c:v>
                </c:pt>
                <c:pt idx="6">
                  <c:v>-4</c:v>
                </c:pt>
                <c:pt idx="7">
                  <c:v>-42</c:v>
                </c:pt>
                <c:pt idx="8">
                  <c:v>-36</c:v>
                </c:pt>
                <c:pt idx="9">
                  <c:v>-35</c:v>
                </c:pt>
                <c:pt idx="10">
                  <c:v>-49</c:v>
                </c:pt>
                <c:pt idx="11">
                  <c:v>-258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3D-4400-A801-53981EA92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79392"/>
        <c:axId val="95980928"/>
      </c:lineChart>
      <c:catAx>
        <c:axId val="95971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 anchor="ctr" anchorCtr="1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97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977472"/>
        <c:scaling>
          <c:orientation val="minMax"/>
          <c:max val="30000"/>
          <c:min val="26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54446078853E-2"/>
              <c:y val="8.37791532742899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971200"/>
        <c:crosses val="autoZero"/>
        <c:crossBetween val="between"/>
        <c:majorUnit val="500"/>
      </c:valAx>
      <c:catAx>
        <c:axId val="9597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980928"/>
        <c:crosses val="autoZero"/>
        <c:auto val="1"/>
        <c:lblAlgn val="ctr"/>
        <c:lblOffset val="100"/>
        <c:noMultiLvlLbl val="0"/>
      </c:catAx>
      <c:valAx>
        <c:axId val="95980928"/>
        <c:scaling>
          <c:orientation val="minMax"/>
          <c:max val="300"/>
          <c:min val="-400"/>
        </c:scaling>
        <c:delete val="0"/>
        <c:axPos val="r"/>
        <c:numFmt formatCode="0;&quot;▲ &quot;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9793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379308355686308"/>
          <c:y val="0.181818556102947"/>
          <c:w val="0.46896556199705813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平成２９年度転入・転出者</a:t>
            </a:r>
          </a:p>
        </c:rich>
      </c:tx>
      <c:layout>
        <c:manualLayout>
          <c:xMode val="edge"/>
          <c:yMode val="edge"/>
          <c:x val="0.33931037466470537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10344827586438E-2"/>
          <c:y val="0.13903767518534701"/>
          <c:w val="0.91724137931034477"/>
          <c:h val="0.70410104741297563"/>
        </c:manualLayout>
      </c:layout>
      <c:barChart>
        <c:barDir val="col"/>
        <c:grouping val="clustered"/>
        <c:varyColors val="0"/>
        <c:ser>
          <c:idx val="3"/>
          <c:order val="0"/>
          <c:tx>
            <c:v>転入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H２９年度!$O$15:$AA$15</c:f>
              <c:strCache>
                <c:ptCount val="13"/>
                <c:pt idx="0">
                  <c:v>平成２９年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平成３０年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H２９年度!$O$16:$AA$16</c:f>
              <c:numCache>
                <c:formatCode>#,##0_);[Red]\(#,##0\)</c:formatCode>
                <c:ptCount val="13"/>
                <c:pt idx="0" formatCode="General">
                  <c:v>187</c:v>
                </c:pt>
                <c:pt idx="1">
                  <c:v>43</c:v>
                </c:pt>
                <c:pt idx="2" formatCode="#,##0">
                  <c:v>26</c:v>
                </c:pt>
                <c:pt idx="3" formatCode="General">
                  <c:v>39</c:v>
                </c:pt>
                <c:pt idx="4" formatCode="General">
                  <c:v>42</c:v>
                </c:pt>
                <c:pt idx="5" formatCode="General">
                  <c:v>36</c:v>
                </c:pt>
                <c:pt idx="6" formatCode="General">
                  <c:v>32</c:v>
                </c:pt>
                <c:pt idx="7" formatCode="General">
                  <c:v>18</c:v>
                </c:pt>
                <c:pt idx="8" formatCode="General">
                  <c:v>37</c:v>
                </c:pt>
                <c:pt idx="9" formatCode="General">
                  <c:v>35</c:v>
                </c:pt>
                <c:pt idx="10" formatCode="General">
                  <c:v>23</c:v>
                </c:pt>
                <c:pt idx="11" formatCode="General">
                  <c:v>192</c:v>
                </c:pt>
                <c:pt idx="1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A-411C-90FA-17B1BE6B9C7C}"/>
            </c:ext>
          </c:extLst>
        </c:ser>
        <c:ser>
          <c:idx val="0"/>
          <c:order val="1"/>
          <c:tx>
            <c:v>転出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H２９年度!$O$15:$AA$15</c:f>
              <c:strCache>
                <c:ptCount val="13"/>
                <c:pt idx="0">
                  <c:v>平成２９年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平成３０年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H２９年度!$O$17:$AA$17</c:f>
              <c:numCache>
                <c:formatCode>General</c:formatCode>
                <c:ptCount val="13"/>
                <c:pt idx="0">
                  <c:v>51</c:v>
                </c:pt>
                <c:pt idx="1">
                  <c:v>43</c:v>
                </c:pt>
                <c:pt idx="2">
                  <c:v>31</c:v>
                </c:pt>
                <c:pt idx="3">
                  <c:v>32</c:v>
                </c:pt>
                <c:pt idx="4">
                  <c:v>41</c:v>
                </c:pt>
                <c:pt idx="5">
                  <c:v>57</c:v>
                </c:pt>
                <c:pt idx="6">
                  <c:v>27</c:v>
                </c:pt>
                <c:pt idx="7">
                  <c:v>35</c:v>
                </c:pt>
                <c:pt idx="8">
                  <c:v>35</c:v>
                </c:pt>
                <c:pt idx="9" formatCode="#,##0_);[Red]\(#,##0\)">
                  <c:v>30</c:v>
                </c:pt>
                <c:pt idx="10">
                  <c:v>51</c:v>
                </c:pt>
                <c:pt idx="11">
                  <c:v>421</c:v>
                </c:pt>
                <c:pt idx="1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BA-411C-90FA-17B1BE6B9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6221056"/>
        <c:axId val="96222592"/>
      </c:barChart>
      <c:catAx>
        <c:axId val="96221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22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222592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54446078853E-2"/>
              <c:y val="8.1996622079994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221056"/>
        <c:crosses val="autoZero"/>
        <c:crossBetween val="between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931037466470541"/>
          <c:y val="0.18894868088013062"/>
          <c:w val="0.41379308355686306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平成２８年度住基人口</a:t>
            </a:r>
          </a:p>
        </c:rich>
      </c:tx>
      <c:layout>
        <c:manualLayout>
          <c:xMode val="edge"/>
          <c:yMode val="edge"/>
          <c:x val="0.36137925067058929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13793103448189E-2"/>
          <c:y val="0.14082020948259524"/>
          <c:w val="0.80275862068965564"/>
          <c:h val="0.70231851311572724"/>
        </c:manualLayout>
      </c:layout>
      <c:barChart>
        <c:barDir val="col"/>
        <c:grouping val="stacked"/>
        <c:varyColors val="0"/>
        <c:ser>
          <c:idx val="3"/>
          <c:order val="0"/>
          <c:tx>
            <c:v>住基人口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H２８年度!$O$5:$AA$5</c:f>
              <c:strCache>
                <c:ptCount val="13"/>
                <c:pt idx="0">
                  <c:v>平成２８年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平成２９年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H２８年度!$O$10:$Z$10</c:f>
              <c:numCache>
                <c:formatCode>#,##0_ </c:formatCode>
                <c:ptCount val="12"/>
                <c:pt idx="0">
                  <c:v>27729</c:v>
                </c:pt>
                <c:pt idx="1">
                  <c:v>27704</c:v>
                </c:pt>
                <c:pt idx="2">
                  <c:v>27693</c:v>
                </c:pt>
                <c:pt idx="3">
                  <c:v>27657</c:v>
                </c:pt>
                <c:pt idx="4">
                  <c:v>27631</c:v>
                </c:pt>
                <c:pt idx="5">
                  <c:v>27643</c:v>
                </c:pt>
                <c:pt idx="6">
                  <c:v>27633</c:v>
                </c:pt>
                <c:pt idx="7">
                  <c:v>27617</c:v>
                </c:pt>
                <c:pt idx="8">
                  <c:v>27571</c:v>
                </c:pt>
                <c:pt idx="9">
                  <c:v>27540</c:v>
                </c:pt>
                <c:pt idx="10">
                  <c:v>27488</c:v>
                </c:pt>
                <c:pt idx="11">
                  <c:v>27266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43-4F87-8558-8112CA5F7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8668544"/>
        <c:axId val="98670464"/>
      </c:barChart>
      <c:lineChart>
        <c:grouping val="standard"/>
        <c:varyColors val="0"/>
        <c:ser>
          <c:idx val="4"/>
          <c:order val="1"/>
          <c:tx>
            <c:v>前月比較増減人数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H２８年度!$O$5:$Z$5</c:f>
              <c:strCache>
                <c:ptCount val="12"/>
                <c:pt idx="0">
                  <c:v>平成２８年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平成２９年
１月末</c:v>
                </c:pt>
                <c:pt idx="10">
                  <c:v>２月末</c:v>
                </c:pt>
                <c:pt idx="11">
                  <c:v>３月末</c:v>
                </c:pt>
              </c:strCache>
            </c:strRef>
          </c:cat>
          <c:val>
            <c:numRef>
              <c:f>H２８年度!$O$11:$Z$11</c:f>
              <c:numCache>
                <c:formatCode>0;"▲ "0</c:formatCode>
                <c:ptCount val="12"/>
                <c:pt idx="0">
                  <c:v>43</c:v>
                </c:pt>
                <c:pt idx="1">
                  <c:v>-25</c:v>
                </c:pt>
                <c:pt idx="2">
                  <c:v>-11</c:v>
                </c:pt>
                <c:pt idx="3">
                  <c:v>-36</c:v>
                </c:pt>
                <c:pt idx="4">
                  <c:v>-26</c:v>
                </c:pt>
                <c:pt idx="5">
                  <c:v>12</c:v>
                </c:pt>
                <c:pt idx="6">
                  <c:v>-10</c:v>
                </c:pt>
                <c:pt idx="7">
                  <c:v>-16</c:v>
                </c:pt>
                <c:pt idx="8">
                  <c:v>-46</c:v>
                </c:pt>
                <c:pt idx="9">
                  <c:v>-31</c:v>
                </c:pt>
                <c:pt idx="10">
                  <c:v>-52</c:v>
                </c:pt>
                <c:pt idx="11">
                  <c:v>-222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43-4F87-8558-8112CA5F7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72640"/>
        <c:axId val="98674176"/>
      </c:lineChart>
      <c:catAx>
        <c:axId val="98668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 anchor="ctr" anchorCtr="1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67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670464"/>
        <c:scaling>
          <c:orientation val="minMax"/>
          <c:max val="30000"/>
          <c:min val="26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54446078853E-2"/>
              <c:y val="8.37791532742899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668544"/>
        <c:crosses val="autoZero"/>
        <c:crossBetween val="between"/>
        <c:majorUnit val="500"/>
      </c:valAx>
      <c:catAx>
        <c:axId val="98672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674176"/>
        <c:crosses val="autoZero"/>
        <c:auto val="1"/>
        <c:lblAlgn val="ctr"/>
        <c:lblOffset val="100"/>
        <c:noMultiLvlLbl val="0"/>
      </c:catAx>
      <c:valAx>
        <c:axId val="98674176"/>
        <c:scaling>
          <c:orientation val="minMax"/>
          <c:max val="300"/>
          <c:min val="-400"/>
        </c:scaling>
        <c:delete val="0"/>
        <c:axPos val="r"/>
        <c:numFmt formatCode="0;&quot;▲ &quot;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6726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379308355686308"/>
          <c:y val="0.181818556102947"/>
          <c:w val="0.46896556199705813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平成２８年度転入・転出者</a:t>
            </a:r>
          </a:p>
        </c:rich>
      </c:tx>
      <c:layout>
        <c:manualLayout>
          <c:xMode val="edge"/>
          <c:yMode val="edge"/>
          <c:x val="0.33931037466470537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10344827586438E-2"/>
          <c:y val="0.13903767518534701"/>
          <c:w val="0.91724137931034477"/>
          <c:h val="0.70410104741297563"/>
        </c:manualLayout>
      </c:layout>
      <c:barChart>
        <c:barDir val="col"/>
        <c:grouping val="clustered"/>
        <c:varyColors val="0"/>
        <c:ser>
          <c:idx val="3"/>
          <c:order val="0"/>
          <c:tx>
            <c:v>転入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H２８年度!$O$15:$AA$15</c:f>
              <c:strCache>
                <c:ptCount val="13"/>
                <c:pt idx="0">
                  <c:v>平成２８年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平成２９年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H２８年度!$O$16:$AA$16</c:f>
              <c:numCache>
                <c:formatCode>#,##0_);[Red]\(#,##0\)</c:formatCode>
                <c:ptCount val="13"/>
                <c:pt idx="0" formatCode="General">
                  <c:v>131</c:v>
                </c:pt>
                <c:pt idx="1">
                  <c:v>25</c:v>
                </c:pt>
                <c:pt idx="2" formatCode="#,##0">
                  <c:v>35</c:v>
                </c:pt>
                <c:pt idx="3" formatCode="General">
                  <c:v>23</c:v>
                </c:pt>
                <c:pt idx="4" formatCode="General">
                  <c:v>38</c:v>
                </c:pt>
                <c:pt idx="5" formatCode="General">
                  <c:v>40</c:v>
                </c:pt>
                <c:pt idx="6" formatCode="General">
                  <c:v>36</c:v>
                </c:pt>
                <c:pt idx="7" formatCode="General">
                  <c:v>24</c:v>
                </c:pt>
                <c:pt idx="8" formatCode="General">
                  <c:v>16</c:v>
                </c:pt>
                <c:pt idx="9" formatCode="General">
                  <c:v>35</c:v>
                </c:pt>
                <c:pt idx="10" formatCode="General">
                  <c:v>24</c:v>
                </c:pt>
                <c:pt idx="11" formatCode="General">
                  <c:v>211</c:v>
                </c:pt>
                <c:pt idx="1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1-4A5E-BDCD-7520E14A2322}"/>
            </c:ext>
          </c:extLst>
        </c:ser>
        <c:ser>
          <c:idx val="0"/>
          <c:order val="1"/>
          <c:tx>
            <c:v>転出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H２８年度!$O$15:$AA$15</c:f>
              <c:strCache>
                <c:ptCount val="13"/>
                <c:pt idx="0">
                  <c:v>平成２８年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平成２９年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H２８年度!$O$17:$AA$17</c:f>
              <c:numCache>
                <c:formatCode>General</c:formatCode>
                <c:ptCount val="13"/>
                <c:pt idx="0">
                  <c:v>67</c:v>
                </c:pt>
                <c:pt idx="1">
                  <c:v>37</c:v>
                </c:pt>
                <c:pt idx="2">
                  <c:v>41</c:v>
                </c:pt>
                <c:pt idx="3">
                  <c:v>54</c:v>
                </c:pt>
                <c:pt idx="4">
                  <c:v>41</c:v>
                </c:pt>
                <c:pt idx="5">
                  <c:v>35</c:v>
                </c:pt>
                <c:pt idx="6">
                  <c:v>29</c:v>
                </c:pt>
                <c:pt idx="7">
                  <c:v>18</c:v>
                </c:pt>
                <c:pt idx="8">
                  <c:v>34</c:v>
                </c:pt>
                <c:pt idx="9" formatCode="#,##0_);[Red]\(#,##0\)">
                  <c:v>37</c:v>
                </c:pt>
                <c:pt idx="10">
                  <c:v>42</c:v>
                </c:pt>
                <c:pt idx="11">
                  <c:v>408</c:v>
                </c:pt>
                <c:pt idx="1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61-4A5E-BDCD-7520E14A2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8708864"/>
        <c:axId val="98714752"/>
      </c:barChart>
      <c:catAx>
        <c:axId val="98708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71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714752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54446078853E-2"/>
              <c:y val="8.1996622079994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708864"/>
        <c:crosses val="autoZero"/>
        <c:crossBetween val="between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931037466470541"/>
          <c:y val="0.18894868088013062"/>
          <c:w val="0.41379308355686306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平成２７年度住基人口</a:t>
            </a:r>
          </a:p>
        </c:rich>
      </c:tx>
      <c:layout>
        <c:manualLayout>
          <c:xMode val="edge"/>
          <c:yMode val="edge"/>
          <c:x val="0.36137925067058929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13793103448189E-2"/>
          <c:y val="0.14082020948259524"/>
          <c:w val="0.80275862068965564"/>
          <c:h val="0.70231851311572724"/>
        </c:manualLayout>
      </c:layout>
      <c:barChart>
        <c:barDir val="col"/>
        <c:grouping val="stacked"/>
        <c:varyColors val="0"/>
        <c:ser>
          <c:idx val="3"/>
          <c:order val="0"/>
          <c:tx>
            <c:v>住基人口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H２７年度!$O$5:$AA$5</c:f>
              <c:strCache>
                <c:ptCount val="13"/>
                <c:pt idx="0">
                  <c:v>平成２７年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平成２８年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H２７年度!$O$10:$Z$10</c:f>
              <c:numCache>
                <c:formatCode>#,##0_ </c:formatCode>
                <c:ptCount val="12"/>
                <c:pt idx="0">
                  <c:v>28237</c:v>
                </c:pt>
                <c:pt idx="1">
                  <c:v>28215</c:v>
                </c:pt>
                <c:pt idx="2">
                  <c:v>28185</c:v>
                </c:pt>
                <c:pt idx="3">
                  <c:v>28143</c:v>
                </c:pt>
                <c:pt idx="4">
                  <c:v>28117</c:v>
                </c:pt>
                <c:pt idx="5">
                  <c:v>28089</c:v>
                </c:pt>
                <c:pt idx="6">
                  <c:v>28073</c:v>
                </c:pt>
                <c:pt idx="7">
                  <c:v>28022</c:v>
                </c:pt>
                <c:pt idx="8">
                  <c:v>27985</c:v>
                </c:pt>
                <c:pt idx="9">
                  <c:v>27961</c:v>
                </c:pt>
                <c:pt idx="10">
                  <c:v>27950</c:v>
                </c:pt>
                <c:pt idx="11">
                  <c:v>27686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D-4FFD-B30B-8AD36858F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8973184"/>
        <c:axId val="98975104"/>
      </c:barChart>
      <c:lineChart>
        <c:grouping val="standard"/>
        <c:varyColors val="0"/>
        <c:ser>
          <c:idx val="4"/>
          <c:order val="1"/>
          <c:tx>
            <c:v>前月比較増減人数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H２７年度!$O$5:$Z$5</c:f>
              <c:strCache>
                <c:ptCount val="12"/>
                <c:pt idx="0">
                  <c:v>平成２７年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平成２８年
１月末</c:v>
                </c:pt>
                <c:pt idx="10">
                  <c:v>２月末</c:v>
                </c:pt>
                <c:pt idx="11">
                  <c:v>３月末</c:v>
                </c:pt>
              </c:strCache>
            </c:strRef>
          </c:cat>
          <c:val>
            <c:numRef>
              <c:f>H２７年度!$O$11:$Z$11</c:f>
              <c:numCache>
                <c:formatCode>0;"▲ "0</c:formatCode>
                <c:ptCount val="12"/>
                <c:pt idx="0">
                  <c:v>51</c:v>
                </c:pt>
                <c:pt idx="1">
                  <c:v>-22</c:v>
                </c:pt>
                <c:pt idx="2">
                  <c:v>-30</c:v>
                </c:pt>
                <c:pt idx="3">
                  <c:v>-42</c:v>
                </c:pt>
                <c:pt idx="4">
                  <c:v>-26</c:v>
                </c:pt>
                <c:pt idx="5">
                  <c:v>-28</c:v>
                </c:pt>
                <c:pt idx="6">
                  <c:v>-16</c:v>
                </c:pt>
                <c:pt idx="7">
                  <c:v>-51</c:v>
                </c:pt>
                <c:pt idx="8">
                  <c:v>-37</c:v>
                </c:pt>
                <c:pt idx="9">
                  <c:v>-24</c:v>
                </c:pt>
                <c:pt idx="10">
                  <c:v>-11</c:v>
                </c:pt>
                <c:pt idx="11">
                  <c:v>-264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D-4FFD-B30B-8AD36858F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7280"/>
        <c:axId val="98978816"/>
      </c:lineChart>
      <c:catAx>
        <c:axId val="98973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 anchor="ctr" anchorCtr="1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97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975104"/>
        <c:scaling>
          <c:orientation val="minMax"/>
          <c:max val="30000"/>
          <c:min val="26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54446078853E-2"/>
              <c:y val="8.37791532742899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973184"/>
        <c:crosses val="autoZero"/>
        <c:crossBetween val="between"/>
        <c:majorUnit val="500"/>
      </c:valAx>
      <c:catAx>
        <c:axId val="98977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978816"/>
        <c:crosses val="autoZero"/>
        <c:auto val="1"/>
        <c:lblAlgn val="ctr"/>
        <c:lblOffset val="100"/>
        <c:noMultiLvlLbl val="0"/>
      </c:catAx>
      <c:valAx>
        <c:axId val="98978816"/>
        <c:scaling>
          <c:orientation val="minMax"/>
          <c:max val="300"/>
          <c:min val="-400"/>
        </c:scaling>
        <c:delete val="0"/>
        <c:axPos val="r"/>
        <c:numFmt formatCode="0;&quot;▲ &quot;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9772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379308355686308"/>
          <c:y val="0.181818556102947"/>
          <c:w val="0.46896556199705813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平成２７年度転入・転出者</a:t>
            </a:r>
          </a:p>
        </c:rich>
      </c:tx>
      <c:layout>
        <c:manualLayout>
          <c:xMode val="edge"/>
          <c:yMode val="edge"/>
          <c:x val="0.33931037466470537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10344827586438E-2"/>
          <c:y val="0.13903767518534701"/>
          <c:w val="0.91724137931034477"/>
          <c:h val="0.70410104741297563"/>
        </c:manualLayout>
      </c:layout>
      <c:barChart>
        <c:barDir val="col"/>
        <c:grouping val="clustered"/>
        <c:varyColors val="0"/>
        <c:ser>
          <c:idx val="3"/>
          <c:order val="0"/>
          <c:tx>
            <c:v>転入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H２７年度!$O$15:$AA$15</c:f>
              <c:strCache>
                <c:ptCount val="13"/>
                <c:pt idx="0">
                  <c:v>平成２７年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平成２８年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H２７年度!$O$16:$AA$16</c:f>
              <c:numCache>
                <c:formatCode>#,##0_);[Red]\(#,##0\)</c:formatCode>
                <c:ptCount val="13"/>
                <c:pt idx="0" formatCode="General">
                  <c:v>161</c:v>
                </c:pt>
                <c:pt idx="1">
                  <c:v>34</c:v>
                </c:pt>
                <c:pt idx="2" formatCode="#,##0">
                  <c:v>42</c:v>
                </c:pt>
                <c:pt idx="3" formatCode="General">
                  <c:v>37</c:v>
                </c:pt>
                <c:pt idx="4" formatCode="General">
                  <c:v>50</c:v>
                </c:pt>
                <c:pt idx="5" formatCode="General">
                  <c:v>26</c:v>
                </c:pt>
                <c:pt idx="6" formatCode="General">
                  <c:v>30</c:v>
                </c:pt>
                <c:pt idx="7" formatCode="General">
                  <c:v>14</c:v>
                </c:pt>
                <c:pt idx="8" formatCode="General">
                  <c:v>13</c:v>
                </c:pt>
                <c:pt idx="9" formatCode="General">
                  <c:v>23</c:v>
                </c:pt>
                <c:pt idx="10" formatCode="General">
                  <c:v>41</c:v>
                </c:pt>
                <c:pt idx="11" formatCode="General">
                  <c:v>206</c:v>
                </c:pt>
                <c:pt idx="1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0-4EC1-A8E6-DFDCE5304791}"/>
            </c:ext>
          </c:extLst>
        </c:ser>
        <c:ser>
          <c:idx val="0"/>
          <c:order val="1"/>
          <c:tx>
            <c:v>転出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H２７年度!$O$15:$AA$15</c:f>
              <c:strCache>
                <c:ptCount val="13"/>
                <c:pt idx="0">
                  <c:v>平成２７年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平成２８年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H２７年度!$O$17:$AA$17</c:f>
              <c:numCache>
                <c:formatCode>General</c:formatCode>
                <c:ptCount val="13"/>
                <c:pt idx="0">
                  <c:v>84</c:v>
                </c:pt>
                <c:pt idx="1">
                  <c:v>40</c:v>
                </c:pt>
                <c:pt idx="2">
                  <c:v>54</c:v>
                </c:pt>
                <c:pt idx="3">
                  <c:v>52</c:v>
                </c:pt>
                <c:pt idx="4">
                  <c:v>45</c:v>
                </c:pt>
                <c:pt idx="5">
                  <c:v>38</c:v>
                </c:pt>
                <c:pt idx="6">
                  <c:v>27</c:v>
                </c:pt>
                <c:pt idx="7">
                  <c:v>43</c:v>
                </c:pt>
                <c:pt idx="8">
                  <c:v>28</c:v>
                </c:pt>
                <c:pt idx="9" formatCode="#,##0_);[Red]\(#,##0\)">
                  <c:v>32</c:v>
                </c:pt>
                <c:pt idx="10">
                  <c:v>38</c:v>
                </c:pt>
                <c:pt idx="11">
                  <c:v>445</c:v>
                </c:pt>
                <c:pt idx="1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0-4EC1-A8E6-DFDCE5304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9014144"/>
        <c:axId val="99015680"/>
      </c:barChart>
      <c:catAx>
        <c:axId val="99014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01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015680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54446078853E-2"/>
              <c:y val="8.1996622079994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014144"/>
        <c:crosses val="autoZero"/>
        <c:crossBetween val="between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931037466470541"/>
          <c:y val="0.18894868088013062"/>
          <c:w val="0.41379308355686306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平成２６年度住基人口</a:t>
            </a:r>
          </a:p>
        </c:rich>
      </c:tx>
      <c:layout>
        <c:manualLayout>
          <c:xMode val="edge"/>
          <c:yMode val="edge"/>
          <c:x val="0.36137931034482756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13793103448189E-2"/>
          <c:y val="0.14082020948259524"/>
          <c:w val="0.80275862068965564"/>
          <c:h val="0.70231851311572724"/>
        </c:manualLayout>
      </c:layout>
      <c:barChart>
        <c:barDir val="col"/>
        <c:grouping val="stacked"/>
        <c:varyColors val="0"/>
        <c:ser>
          <c:idx val="3"/>
          <c:order val="0"/>
          <c:tx>
            <c:v>住基人口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H２６年度!$O$5:$AA$5</c:f>
              <c:strCache>
                <c:ptCount val="13"/>
                <c:pt idx="0">
                  <c:v>平成２６年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平成２７年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H２６年度!$O$10:$AA$10</c:f>
              <c:numCache>
                <c:formatCode>#,##0_ </c:formatCode>
                <c:ptCount val="13"/>
                <c:pt idx="0">
                  <c:v>28720</c:v>
                </c:pt>
                <c:pt idx="1">
                  <c:v>28680</c:v>
                </c:pt>
                <c:pt idx="2">
                  <c:v>28628</c:v>
                </c:pt>
                <c:pt idx="3">
                  <c:v>28615</c:v>
                </c:pt>
                <c:pt idx="4">
                  <c:v>28601</c:v>
                </c:pt>
                <c:pt idx="5">
                  <c:v>28575</c:v>
                </c:pt>
                <c:pt idx="6">
                  <c:v>28558</c:v>
                </c:pt>
                <c:pt idx="7">
                  <c:v>28526</c:v>
                </c:pt>
                <c:pt idx="8">
                  <c:v>28485</c:v>
                </c:pt>
                <c:pt idx="9">
                  <c:v>28433</c:v>
                </c:pt>
                <c:pt idx="10">
                  <c:v>28395</c:v>
                </c:pt>
                <c:pt idx="11">
                  <c:v>28186</c:v>
                </c:pt>
                <c:pt idx="12">
                  <c:v>28237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A-4ACF-A57C-22D8966AB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9319168"/>
        <c:axId val="99325824"/>
      </c:barChart>
      <c:lineChart>
        <c:grouping val="standard"/>
        <c:varyColors val="0"/>
        <c:ser>
          <c:idx val="4"/>
          <c:order val="1"/>
          <c:tx>
            <c:v>前月比較増減人数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H２６年度!$O$5:$AA$5</c:f>
              <c:strCache>
                <c:ptCount val="13"/>
                <c:pt idx="0">
                  <c:v>平成２６年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平成２７年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H２６年度!$O$11:$AA$11</c:f>
              <c:numCache>
                <c:formatCode>0;"▲ "0</c:formatCode>
                <c:ptCount val="13"/>
                <c:pt idx="0">
                  <c:v>-740</c:v>
                </c:pt>
                <c:pt idx="1">
                  <c:v>-40</c:v>
                </c:pt>
                <c:pt idx="2">
                  <c:v>-52</c:v>
                </c:pt>
                <c:pt idx="3">
                  <c:v>-13</c:v>
                </c:pt>
                <c:pt idx="4">
                  <c:v>-14</c:v>
                </c:pt>
                <c:pt idx="5">
                  <c:v>-26</c:v>
                </c:pt>
                <c:pt idx="6">
                  <c:v>-17</c:v>
                </c:pt>
                <c:pt idx="7">
                  <c:v>-32</c:v>
                </c:pt>
                <c:pt idx="8">
                  <c:v>-41</c:v>
                </c:pt>
                <c:pt idx="9">
                  <c:v>-52</c:v>
                </c:pt>
                <c:pt idx="10">
                  <c:v>-38</c:v>
                </c:pt>
                <c:pt idx="11">
                  <c:v>-209</c:v>
                </c:pt>
                <c:pt idx="12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0A-4ACF-A57C-22D8966AB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32096"/>
        <c:axId val="99333632"/>
      </c:lineChart>
      <c:catAx>
        <c:axId val="99319168"/>
        <c:scaling>
          <c:orientation val="minMax"/>
        </c:scaling>
        <c:delete val="0"/>
        <c:axPos val="b"/>
        <c:title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32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325824"/>
        <c:scaling>
          <c:orientation val="minMax"/>
          <c:max val="30500"/>
          <c:min val="2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79310344832E-2"/>
              <c:y val="8.37791532742899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319168"/>
        <c:crosses val="autoZero"/>
        <c:crossBetween val="between"/>
        <c:majorUnit val="200"/>
      </c:valAx>
      <c:catAx>
        <c:axId val="99332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333632"/>
        <c:crosses val="autoZero"/>
        <c:auto val="1"/>
        <c:lblAlgn val="ctr"/>
        <c:lblOffset val="100"/>
        <c:noMultiLvlLbl val="0"/>
      </c:catAx>
      <c:valAx>
        <c:axId val="99333632"/>
        <c:scaling>
          <c:orientation val="minMax"/>
          <c:max val="300"/>
          <c:min val="-400"/>
        </c:scaling>
        <c:delete val="0"/>
        <c:axPos val="r"/>
        <c:numFmt formatCode="0;&quot;▲ &quot;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3320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379310344827588"/>
          <c:y val="0.181818556102947"/>
          <c:w val="0.46896551724137936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令和５年度転入・転出者</a:t>
            </a:r>
          </a:p>
        </c:rich>
      </c:tx>
      <c:layout>
        <c:manualLayout>
          <c:xMode val="edge"/>
          <c:yMode val="edge"/>
          <c:x val="0.33931037466470537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10344827586438E-2"/>
          <c:y val="0.13903767518534701"/>
          <c:w val="0.91724137931034477"/>
          <c:h val="0.70410104741297563"/>
        </c:manualLayout>
      </c:layout>
      <c:barChart>
        <c:barDir val="col"/>
        <c:grouping val="clustered"/>
        <c:varyColors val="0"/>
        <c:ser>
          <c:idx val="3"/>
          <c:order val="0"/>
          <c:tx>
            <c:v>転入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'R５年度'!$O$15:$AA$15</c:f>
              <c:strCache>
                <c:ptCount val="13"/>
                <c:pt idx="0">
                  <c:v>令和５年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令和６年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'R５年度'!$O$16:$AA$16</c:f>
              <c:numCache>
                <c:formatCode>#,##0_);[Red]\(#,##0\)</c:formatCode>
                <c:ptCount val="13"/>
                <c:pt idx="0" formatCode="#,##0">
                  <c:v>177</c:v>
                </c:pt>
                <c:pt idx="1">
                  <c:v>31</c:v>
                </c:pt>
                <c:pt idx="2" formatCode="#,##0">
                  <c:v>17</c:v>
                </c:pt>
                <c:pt idx="3" formatCode="#,##0_);[Red]\(#,##0\)">
                  <c:v>32</c:v>
                </c:pt>
                <c:pt idx="4" formatCode="General">
                  <c:v>37</c:v>
                </c:pt>
                <c:pt idx="5" formatCode="#,##0">
                  <c:v>32</c:v>
                </c:pt>
                <c:pt idx="6" formatCode="General">
                  <c:v>41</c:v>
                </c:pt>
                <c:pt idx="7" formatCode="General">
                  <c:v>21</c:v>
                </c:pt>
                <c:pt idx="8" formatCode="General">
                  <c:v>21</c:v>
                </c:pt>
                <c:pt idx="9" formatCode="General">
                  <c:v>47</c:v>
                </c:pt>
                <c:pt idx="10" formatCode="General">
                  <c:v>39</c:v>
                </c:pt>
                <c:pt idx="11" formatCode="General">
                  <c:v>178</c:v>
                </c:pt>
                <c:pt idx="1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D-439E-8318-8DC15561AC23}"/>
            </c:ext>
          </c:extLst>
        </c:ser>
        <c:ser>
          <c:idx val="0"/>
          <c:order val="1"/>
          <c:tx>
            <c:v>転出</c:v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'R５年度'!$O$15:$AA$15</c:f>
              <c:strCache>
                <c:ptCount val="13"/>
                <c:pt idx="0">
                  <c:v>令和５年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令和６年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'R５年度'!$O$17:$AA$17</c:f>
              <c:numCache>
                <c:formatCode>General</c:formatCode>
                <c:ptCount val="13"/>
                <c:pt idx="0">
                  <c:v>49</c:v>
                </c:pt>
                <c:pt idx="1">
                  <c:v>34</c:v>
                </c:pt>
                <c:pt idx="2" formatCode="#,##0">
                  <c:v>32</c:v>
                </c:pt>
                <c:pt idx="3">
                  <c:v>39</c:v>
                </c:pt>
                <c:pt idx="4">
                  <c:v>54</c:v>
                </c:pt>
                <c:pt idx="5">
                  <c:v>52</c:v>
                </c:pt>
                <c:pt idx="6">
                  <c:v>34</c:v>
                </c:pt>
                <c:pt idx="7">
                  <c:v>40</c:v>
                </c:pt>
                <c:pt idx="8">
                  <c:v>45</c:v>
                </c:pt>
                <c:pt idx="9" formatCode="#,##0_);[Red]\(#,##0\)">
                  <c:v>40</c:v>
                </c:pt>
                <c:pt idx="10">
                  <c:v>53</c:v>
                </c:pt>
                <c:pt idx="11">
                  <c:v>422</c:v>
                </c:pt>
                <c:pt idx="1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ED-439E-8318-8DC15561A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5491584"/>
        <c:axId val="95493120"/>
      </c:barChart>
      <c:catAx>
        <c:axId val="95491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49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493120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54446078853E-2"/>
              <c:y val="8.1996622079994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491584"/>
        <c:crosses val="autoZero"/>
        <c:crossBetween val="between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931037466470541"/>
          <c:y val="0.18894868088013062"/>
          <c:w val="0.41379308355686306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平成２６年度転入・転出者</a:t>
            </a:r>
          </a:p>
        </c:rich>
      </c:tx>
      <c:layout>
        <c:manualLayout>
          <c:xMode val="edge"/>
          <c:yMode val="edge"/>
          <c:x val="0.33931034482758621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10344827586438E-2"/>
          <c:y val="0.13903767518534701"/>
          <c:w val="0.91724137931034477"/>
          <c:h val="0.70410104741297563"/>
        </c:manualLayout>
      </c:layout>
      <c:barChart>
        <c:barDir val="col"/>
        <c:grouping val="clustered"/>
        <c:varyColors val="0"/>
        <c:ser>
          <c:idx val="3"/>
          <c:order val="0"/>
          <c:tx>
            <c:v>転入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H２６年度!$O$15:$AA$15</c:f>
              <c:strCache>
                <c:ptCount val="13"/>
                <c:pt idx="0">
                  <c:v>平成２６年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平成２７年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H２６年度!$O$16:$AA$16</c:f>
              <c:numCache>
                <c:formatCode>#,##0_);[Red]\(#,##0\)</c:formatCode>
                <c:ptCount val="13"/>
                <c:pt idx="0" formatCode="General">
                  <c:v>135</c:v>
                </c:pt>
                <c:pt idx="1">
                  <c:v>28</c:v>
                </c:pt>
                <c:pt idx="2" formatCode="General">
                  <c:v>0</c:v>
                </c:pt>
                <c:pt idx="3" formatCode="General">
                  <c:v>41</c:v>
                </c:pt>
                <c:pt idx="4" formatCode="General">
                  <c:v>40</c:v>
                </c:pt>
                <c:pt idx="5" formatCode="General">
                  <c:v>26</c:v>
                </c:pt>
                <c:pt idx="6" formatCode="General">
                  <c:v>30</c:v>
                </c:pt>
                <c:pt idx="7" formatCode="General">
                  <c:v>20</c:v>
                </c:pt>
                <c:pt idx="8" formatCode="General">
                  <c:v>24</c:v>
                </c:pt>
                <c:pt idx="9" formatCode="General">
                  <c:v>21</c:v>
                </c:pt>
                <c:pt idx="10" formatCode="General">
                  <c:v>39</c:v>
                </c:pt>
                <c:pt idx="11" formatCode="General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C-4B57-A5D9-9F5F72CC771F}"/>
            </c:ext>
          </c:extLst>
        </c:ser>
        <c:ser>
          <c:idx val="0"/>
          <c:order val="1"/>
          <c:tx>
            <c:v>転出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H２６年度!$O$15:$AA$15</c:f>
              <c:strCache>
                <c:ptCount val="13"/>
                <c:pt idx="0">
                  <c:v>平成２６年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平成２７年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H２６年度!$O$17:$AA$17</c:f>
              <c:numCache>
                <c:formatCode>General</c:formatCode>
                <c:ptCount val="13"/>
                <c:pt idx="0">
                  <c:v>65</c:v>
                </c:pt>
                <c:pt idx="1">
                  <c:v>43</c:v>
                </c:pt>
                <c:pt idx="2">
                  <c:v>44</c:v>
                </c:pt>
                <c:pt idx="3">
                  <c:v>40</c:v>
                </c:pt>
                <c:pt idx="4">
                  <c:v>38</c:v>
                </c:pt>
                <c:pt idx="5">
                  <c:v>46</c:v>
                </c:pt>
                <c:pt idx="6">
                  <c:v>33</c:v>
                </c:pt>
                <c:pt idx="7">
                  <c:v>34</c:v>
                </c:pt>
                <c:pt idx="8">
                  <c:v>21</c:v>
                </c:pt>
                <c:pt idx="9" formatCode="#,##0_);[Red]\(#,##0\)">
                  <c:v>39</c:v>
                </c:pt>
                <c:pt idx="10">
                  <c:v>53</c:v>
                </c:pt>
                <c:pt idx="11">
                  <c:v>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4C-4B57-A5D9-9F5F72CC7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9446784"/>
        <c:axId val="99448320"/>
      </c:barChart>
      <c:catAx>
        <c:axId val="99446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4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448320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79310344832E-2"/>
              <c:y val="8.1996622079994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446784"/>
        <c:crosses val="autoZero"/>
        <c:crossBetween val="between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931034482758619"/>
          <c:y val="0.18894868088013062"/>
          <c:w val="0.41379310344827591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平成２５年度住基人口</a:t>
            </a:r>
          </a:p>
        </c:rich>
      </c:tx>
      <c:layout>
        <c:manualLayout>
          <c:xMode val="edge"/>
          <c:yMode val="edge"/>
          <c:x val="0.36137931034482756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13793103448189E-2"/>
          <c:y val="0.14082020948259524"/>
          <c:w val="0.80275862068965564"/>
          <c:h val="0.70231851311572724"/>
        </c:manualLayout>
      </c:layout>
      <c:barChart>
        <c:barDir val="col"/>
        <c:grouping val="stacked"/>
        <c:varyColors val="0"/>
        <c:ser>
          <c:idx val="3"/>
          <c:order val="0"/>
          <c:tx>
            <c:v>住基人口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H２５年度!$O$5:$AA$5</c:f>
              <c:strCache>
                <c:ptCount val="13"/>
                <c:pt idx="0">
                  <c:v>平成２５年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平成２６年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H２５年度!$O$10:$AA$10</c:f>
              <c:numCache>
                <c:formatCode>#,##0_ </c:formatCode>
                <c:ptCount val="13"/>
                <c:pt idx="0">
                  <c:v>29148</c:v>
                </c:pt>
                <c:pt idx="1">
                  <c:v>29129</c:v>
                </c:pt>
                <c:pt idx="2">
                  <c:v>29117</c:v>
                </c:pt>
                <c:pt idx="3">
                  <c:v>29104</c:v>
                </c:pt>
                <c:pt idx="4">
                  <c:v>29093</c:v>
                </c:pt>
                <c:pt idx="5">
                  <c:v>29075</c:v>
                </c:pt>
                <c:pt idx="6">
                  <c:v>29042</c:v>
                </c:pt>
                <c:pt idx="7">
                  <c:v>29022</c:v>
                </c:pt>
                <c:pt idx="8">
                  <c:v>28992</c:v>
                </c:pt>
                <c:pt idx="9">
                  <c:v>28952</c:v>
                </c:pt>
                <c:pt idx="10">
                  <c:v>28923</c:v>
                </c:pt>
                <c:pt idx="11">
                  <c:v>28671</c:v>
                </c:pt>
                <c:pt idx="12">
                  <c:v>28720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2-45D6-9128-DDE37C550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00706176"/>
        <c:axId val="100716928"/>
      </c:barChart>
      <c:lineChart>
        <c:grouping val="standard"/>
        <c:varyColors val="0"/>
        <c:ser>
          <c:idx val="4"/>
          <c:order val="1"/>
          <c:tx>
            <c:v>前月比較増減人数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H２５年度!$O$5:$AA$5</c:f>
              <c:strCache>
                <c:ptCount val="13"/>
                <c:pt idx="0">
                  <c:v>平成２５年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平成２６年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H２５年度!$O$11:$AA$11</c:f>
              <c:numCache>
                <c:formatCode>0;"▲ "0</c:formatCode>
                <c:ptCount val="13"/>
                <c:pt idx="0">
                  <c:v>-312</c:v>
                </c:pt>
                <c:pt idx="1">
                  <c:v>-19</c:v>
                </c:pt>
                <c:pt idx="2">
                  <c:v>-12</c:v>
                </c:pt>
                <c:pt idx="3">
                  <c:v>-13</c:v>
                </c:pt>
                <c:pt idx="4">
                  <c:v>-11</c:v>
                </c:pt>
                <c:pt idx="5">
                  <c:v>-18</c:v>
                </c:pt>
                <c:pt idx="6">
                  <c:v>-33</c:v>
                </c:pt>
                <c:pt idx="7">
                  <c:v>-20</c:v>
                </c:pt>
                <c:pt idx="8">
                  <c:v>-30</c:v>
                </c:pt>
                <c:pt idx="9">
                  <c:v>-40</c:v>
                </c:pt>
                <c:pt idx="10">
                  <c:v>-29</c:v>
                </c:pt>
                <c:pt idx="11">
                  <c:v>-252</c:v>
                </c:pt>
                <c:pt idx="12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72-45D6-9128-DDE37C550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18848"/>
        <c:axId val="100720640"/>
      </c:lineChart>
      <c:catAx>
        <c:axId val="100706176"/>
        <c:scaling>
          <c:orientation val="minMax"/>
        </c:scaling>
        <c:delete val="0"/>
        <c:axPos val="b"/>
        <c:title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71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716928"/>
        <c:scaling>
          <c:orientation val="minMax"/>
          <c:max val="30500"/>
          <c:min val="2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79310344832E-2"/>
              <c:y val="8.37791532742899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706176"/>
        <c:crosses val="autoZero"/>
        <c:crossBetween val="between"/>
        <c:majorUnit val="200"/>
      </c:valAx>
      <c:catAx>
        <c:axId val="100718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720640"/>
        <c:crosses val="autoZero"/>
        <c:auto val="1"/>
        <c:lblAlgn val="ctr"/>
        <c:lblOffset val="100"/>
        <c:noMultiLvlLbl val="0"/>
      </c:catAx>
      <c:valAx>
        <c:axId val="100720640"/>
        <c:scaling>
          <c:orientation val="minMax"/>
          <c:max val="300"/>
          <c:min val="-400"/>
        </c:scaling>
        <c:delete val="0"/>
        <c:axPos val="r"/>
        <c:numFmt formatCode="0;&quot;▲ &quot;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7188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379310344827588"/>
          <c:y val="0.181818556102947"/>
          <c:w val="0.46896551724137936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平成２５年度転入・転出者</a:t>
            </a:r>
          </a:p>
        </c:rich>
      </c:tx>
      <c:layout>
        <c:manualLayout>
          <c:xMode val="edge"/>
          <c:yMode val="edge"/>
          <c:x val="0.33931034482758621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10344827586403E-2"/>
          <c:y val="0.13903767518534701"/>
          <c:w val="0.91724137931034477"/>
          <c:h val="0.70410104741297563"/>
        </c:manualLayout>
      </c:layout>
      <c:barChart>
        <c:barDir val="col"/>
        <c:grouping val="clustered"/>
        <c:varyColors val="0"/>
        <c:ser>
          <c:idx val="3"/>
          <c:order val="0"/>
          <c:tx>
            <c:v>転入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H２５年度!$O$15:$AA$15</c:f>
              <c:strCache>
                <c:ptCount val="13"/>
                <c:pt idx="0">
                  <c:v>平成２５年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平成２６年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H２５年度!$O$16:$AA$16</c:f>
              <c:numCache>
                <c:formatCode>#,##0_);[Red]\(#,##0\)</c:formatCode>
                <c:ptCount val="13"/>
                <c:pt idx="0" formatCode="General">
                  <c:v>203</c:v>
                </c:pt>
                <c:pt idx="1">
                  <c:v>47</c:v>
                </c:pt>
                <c:pt idx="2" formatCode="General">
                  <c:v>29</c:v>
                </c:pt>
                <c:pt idx="3" formatCode="General">
                  <c:v>43</c:v>
                </c:pt>
                <c:pt idx="4" formatCode="General">
                  <c:v>51</c:v>
                </c:pt>
                <c:pt idx="5" formatCode="General">
                  <c:v>42</c:v>
                </c:pt>
                <c:pt idx="6" formatCode="General">
                  <c:v>31</c:v>
                </c:pt>
                <c:pt idx="7" formatCode="General">
                  <c:v>43</c:v>
                </c:pt>
                <c:pt idx="8" formatCode="General">
                  <c:v>25</c:v>
                </c:pt>
                <c:pt idx="9" formatCode="General">
                  <c:v>24</c:v>
                </c:pt>
                <c:pt idx="10" formatCode="General">
                  <c:v>39</c:v>
                </c:pt>
                <c:pt idx="11" formatCode="General">
                  <c:v>230</c:v>
                </c:pt>
                <c:pt idx="12" formatCode="#,##0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A-48CC-A146-027A07131D95}"/>
            </c:ext>
          </c:extLst>
        </c:ser>
        <c:ser>
          <c:idx val="0"/>
          <c:order val="1"/>
          <c:tx>
            <c:v>転出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H２５年度!$O$15:$AA$15</c:f>
              <c:strCache>
                <c:ptCount val="13"/>
                <c:pt idx="0">
                  <c:v>平成２５年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平成２６年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H２５年度!$O$17:$AA$17</c:f>
              <c:numCache>
                <c:formatCode>General</c:formatCode>
                <c:ptCount val="13"/>
                <c:pt idx="0">
                  <c:v>89</c:v>
                </c:pt>
                <c:pt idx="1">
                  <c:v>39</c:v>
                </c:pt>
                <c:pt idx="2">
                  <c:v>36</c:v>
                </c:pt>
                <c:pt idx="3">
                  <c:v>45</c:v>
                </c:pt>
                <c:pt idx="4">
                  <c:v>47</c:v>
                </c:pt>
                <c:pt idx="5">
                  <c:v>55</c:v>
                </c:pt>
                <c:pt idx="6">
                  <c:v>37</c:v>
                </c:pt>
                <c:pt idx="7">
                  <c:v>33</c:v>
                </c:pt>
                <c:pt idx="8">
                  <c:v>29</c:v>
                </c:pt>
                <c:pt idx="9" formatCode="#,##0_);[Red]\(#,##0\)">
                  <c:v>51</c:v>
                </c:pt>
                <c:pt idx="10">
                  <c:v>47</c:v>
                </c:pt>
                <c:pt idx="11">
                  <c:v>459</c:v>
                </c:pt>
                <c:pt idx="12" formatCode="#,##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DA-48CC-A146-027A07131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0874496"/>
        <c:axId val="100892672"/>
      </c:barChart>
      <c:catAx>
        <c:axId val="100874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89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892672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79310344832E-2"/>
              <c:y val="8.1996622079994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874496"/>
        <c:crosses val="autoZero"/>
        <c:crossBetween val="between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931034482758619"/>
          <c:y val="0.18894868088013062"/>
          <c:w val="0.41379310344827591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平成２４年度住基人口</a:t>
            </a:r>
          </a:p>
        </c:rich>
      </c:tx>
      <c:layout>
        <c:manualLayout>
          <c:xMode val="edge"/>
          <c:yMode val="edge"/>
          <c:x val="0.36137931034482756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13793103448189E-2"/>
          <c:y val="0.14082020948259522"/>
          <c:w val="0.80275862068965564"/>
          <c:h val="0.70231851311572724"/>
        </c:manualLayout>
      </c:layout>
      <c:barChart>
        <c:barDir val="col"/>
        <c:grouping val="stacked"/>
        <c:varyColors val="0"/>
        <c:ser>
          <c:idx val="3"/>
          <c:order val="0"/>
          <c:tx>
            <c:v>住基人口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H２４年度!$O$5:$AA$5</c:f>
              <c:strCache>
                <c:ptCount val="13"/>
                <c:pt idx="0">
                  <c:v>平成２４年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平成２５年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H２４年度!$O$10:$AA$10</c:f>
              <c:numCache>
                <c:formatCode>#,##0_ </c:formatCode>
                <c:ptCount val="13"/>
                <c:pt idx="0">
                  <c:v>29538</c:v>
                </c:pt>
                <c:pt idx="1">
                  <c:v>29527</c:v>
                </c:pt>
                <c:pt idx="2">
                  <c:v>29490</c:v>
                </c:pt>
                <c:pt idx="3">
                  <c:v>29495</c:v>
                </c:pt>
                <c:pt idx="4">
                  <c:v>29484</c:v>
                </c:pt>
                <c:pt idx="5">
                  <c:v>29454</c:v>
                </c:pt>
                <c:pt idx="6">
                  <c:v>29426</c:v>
                </c:pt>
                <c:pt idx="7">
                  <c:v>29408</c:v>
                </c:pt>
                <c:pt idx="8">
                  <c:v>29402</c:v>
                </c:pt>
                <c:pt idx="9">
                  <c:v>29358</c:v>
                </c:pt>
                <c:pt idx="10">
                  <c:v>29335</c:v>
                </c:pt>
                <c:pt idx="11">
                  <c:v>29062</c:v>
                </c:pt>
                <c:pt idx="12">
                  <c:v>29148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1-44EA-8E77-81FD67CBA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02572800"/>
        <c:axId val="102574720"/>
      </c:barChart>
      <c:lineChart>
        <c:grouping val="standard"/>
        <c:varyColors val="0"/>
        <c:ser>
          <c:idx val="4"/>
          <c:order val="1"/>
          <c:tx>
            <c:v>前月比較増減人数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H２４年度!$O$5:$AA$5</c:f>
              <c:strCache>
                <c:ptCount val="13"/>
                <c:pt idx="0">
                  <c:v>平成２４年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平成２５年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H２４年度!$O$11:$AA$11</c:f>
              <c:numCache>
                <c:formatCode>0;"▲ "0</c:formatCode>
                <c:ptCount val="13"/>
                <c:pt idx="0">
                  <c:v>78</c:v>
                </c:pt>
                <c:pt idx="1">
                  <c:v>-11</c:v>
                </c:pt>
                <c:pt idx="2">
                  <c:v>-37</c:v>
                </c:pt>
                <c:pt idx="3">
                  <c:v>5</c:v>
                </c:pt>
                <c:pt idx="4">
                  <c:v>-11</c:v>
                </c:pt>
                <c:pt idx="5">
                  <c:v>-30</c:v>
                </c:pt>
                <c:pt idx="6">
                  <c:v>-28</c:v>
                </c:pt>
                <c:pt idx="7">
                  <c:v>-18</c:v>
                </c:pt>
                <c:pt idx="8">
                  <c:v>-6</c:v>
                </c:pt>
                <c:pt idx="9">
                  <c:v>-44</c:v>
                </c:pt>
                <c:pt idx="10">
                  <c:v>-23</c:v>
                </c:pt>
                <c:pt idx="11">
                  <c:v>-273</c:v>
                </c:pt>
                <c:pt idx="12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C1-44EA-8E77-81FD67CBA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76896"/>
        <c:axId val="102578432"/>
      </c:lineChart>
      <c:catAx>
        <c:axId val="102572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57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574720"/>
        <c:scaling>
          <c:orientation val="minMax"/>
          <c:max val="30500"/>
          <c:min val="2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79310344832E-2"/>
              <c:y val="8.37791532742899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572800"/>
        <c:crosses val="autoZero"/>
        <c:crossBetween val="between"/>
      </c:valAx>
      <c:catAx>
        <c:axId val="10257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578432"/>
        <c:crosses val="autoZero"/>
        <c:auto val="1"/>
        <c:lblAlgn val="ctr"/>
        <c:lblOffset val="100"/>
        <c:noMultiLvlLbl val="0"/>
      </c:catAx>
      <c:valAx>
        <c:axId val="102578432"/>
        <c:scaling>
          <c:orientation val="minMax"/>
          <c:max val="300"/>
          <c:min val="-400"/>
        </c:scaling>
        <c:delete val="0"/>
        <c:axPos val="r"/>
        <c:numFmt formatCode="0;&quot;▲ &quot;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5768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379310344827588"/>
          <c:y val="0.181818556102947"/>
          <c:w val="0.46896551724137936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平成２４年度転入・転出者</a:t>
            </a:r>
          </a:p>
        </c:rich>
      </c:tx>
      <c:layout>
        <c:manualLayout>
          <c:xMode val="edge"/>
          <c:yMode val="edge"/>
          <c:x val="0.33931034482758621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10344827586348E-2"/>
          <c:y val="0.13903767518534701"/>
          <c:w val="0.91724137931034477"/>
          <c:h val="0.70410104741297563"/>
        </c:manualLayout>
      </c:layout>
      <c:barChart>
        <c:barDir val="col"/>
        <c:grouping val="clustered"/>
        <c:varyColors val="0"/>
        <c:ser>
          <c:idx val="3"/>
          <c:order val="0"/>
          <c:tx>
            <c:v>転入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H２４年度!$O$15:$AA$15</c:f>
              <c:strCache>
                <c:ptCount val="13"/>
                <c:pt idx="0">
                  <c:v>平成２４年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平成２５年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H２４年度!$O$16:$AA$16</c:f>
              <c:numCache>
                <c:formatCode>#,##0_);[Red]\(#,##0\)</c:formatCode>
                <c:ptCount val="13"/>
                <c:pt idx="0" formatCode="General">
                  <c:v>179</c:v>
                </c:pt>
                <c:pt idx="1">
                  <c:v>50</c:v>
                </c:pt>
                <c:pt idx="2" formatCode="General">
                  <c:v>25</c:v>
                </c:pt>
                <c:pt idx="3" formatCode="General">
                  <c:v>46</c:v>
                </c:pt>
                <c:pt idx="4" formatCode="General">
                  <c:v>58</c:v>
                </c:pt>
                <c:pt idx="5" formatCode="General">
                  <c:v>20</c:v>
                </c:pt>
                <c:pt idx="6" formatCode="General">
                  <c:v>29</c:v>
                </c:pt>
                <c:pt idx="7" formatCode="General">
                  <c:v>30</c:v>
                </c:pt>
                <c:pt idx="8" formatCode="General">
                  <c:v>44</c:v>
                </c:pt>
                <c:pt idx="9" formatCode="General">
                  <c:v>31</c:v>
                </c:pt>
                <c:pt idx="10" formatCode="General">
                  <c:v>36</c:v>
                </c:pt>
                <c:pt idx="11" formatCode="General">
                  <c:v>172</c:v>
                </c:pt>
                <c:pt idx="12" formatCode="#,##0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7-4916-B173-B72B12143DE5}"/>
            </c:ext>
          </c:extLst>
        </c:ser>
        <c:ser>
          <c:idx val="0"/>
          <c:order val="1"/>
          <c:tx>
            <c:v>転出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H２４年度!$O$15:$AA$15</c:f>
              <c:strCache>
                <c:ptCount val="13"/>
                <c:pt idx="0">
                  <c:v>平成２４年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平成２５年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H２４年度!$O$17:$AA$17</c:f>
              <c:numCache>
                <c:formatCode>General</c:formatCode>
                <c:ptCount val="13"/>
                <c:pt idx="0">
                  <c:v>90</c:v>
                </c:pt>
                <c:pt idx="1">
                  <c:v>49</c:v>
                </c:pt>
                <c:pt idx="2">
                  <c:v>54</c:v>
                </c:pt>
                <c:pt idx="3">
                  <c:v>62</c:v>
                </c:pt>
                <c:pt idx="4">
                  <c:v>53</c:v>
                </c:pt>
                <c:pt idx="5">
                  <c:v>27</c:v>
                </c:pt>
                <c:pt idx="6">
                  <c:v>28</c:v>
                </c:pt>
                <c:pt idx="7">
                  <c:v>32</c:v>
                </c:pt>
                <c:pt idx="8">
                  <c:v>24</c:v>
                </c:pt>
                <c:pt idx="9" formatCode="#,##0_);[Red]\(#,##0\)">
                  <c:v>41</c:v>
                </c:pt>
                <c:pt idx="10">
                  <c:v>41</c:v>
                </c:pt>
                <c:pt idx="11">
                  <c:v>411</c:v>
                </c:pt>
                <c:pt idx="12" formatCode="#,##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C7-4916-B173-B72B12143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2617856"/>
        <c:axId val="102619392"/>
      </c:barChart>
      <c:catAx>
        <c:axId val="102617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61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619392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79310344832E-2"/>
              <c:y val="8.1996622079994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617856"/>
        <c:crosses val="autoZero"/>
        <c:crossBetween val="between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931034482758619"/>
          <c:y val="0.18894868088013062"/>
          <c:w val="0.41379310344827591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平成２３年度住基人口</a:t>
            </a:r>
          </a:p>
        </c:rich>
      </c:tx>
      <c:layout>
        <c:manualLayout>
          <c:xMode val="edge"/>
          <c:yMode val="edge"/>
          <c:x val="0.36137931034482756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13793103448189E-2"/>
          <c:y val="0.14082020948259516"/>
          <c:w val="0.80275862068965564"/>
          <c:h val="0.70231851311572724"/>
        </c:manualLayout>
      </c:layout>
      <c:barChart>
        <c:barDir val="col"/>
        <c:grouping val="stacked"/>
        <c:varyColors val="0"/>
        <c:ser>
          <c:idx val="3"/>
          <c:order val="0"/>
          <c:tx>
            <c:v>住基人口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H２３年度!$O$5:$AA$5</c:f>
              <c:strCache>
                <c:ptCount val="13"/>
                <c:pt idx="0">
                  <c:v>平成２３年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平成２４年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H２３年度!$O$10:$AA$10</c:f>
              <c:numCache>
                <c:formatCode>#,##0_ </c:formatCode>
                <c:ptCount val="13"/>
                <c:pt idx="0">
                  <c:v>29975</c:v>
                </c:pt>
                <c:pt idx="1">
                  <c:v>29965</c:v>
                </c:pt>
                <c:pt idx="2">
                  <c:v>29955</c:v>
                </c:pt>
                <c:pt idx="3">
                  <c:v>29934</c:v>
                </c:pt>
                <c:pt idx="4">
                  <c:v>29927</c:v>
                </c:pt>
                <c:pt idx="5">
                  <c:v>29912</c:v>
                </c:pt>
                <c:pt idx="6">
                  <c:v>29871</c:v>
                </c:pt>
                <c:pt idx="7">
                  <c:v>29865</c:v>
                </c:pt>
                <c:pt idx="8">
                  <c:v>29849</c:v>
                </c:pt>
                <c:pt idx="9">
                  <c:v>29810</c:v>
                </c:pt>
                <c:pt idx="10">
                  <c:v>29777</c:v>
                </c:pt>
                <c:pt idx="11">
                  <c:v>29460</c:v>
                </c:pt>
                <c:pt idx="12">
                  <c:v>29538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7-43CC-BFC8-F27CC342D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02840960"/>
        <c:axId val="102847232"/>
      </c:barChart>
      <c:lineChart>
        <c:grouping val="standard"/>
        <c:varyColors val="0"/>
        <c:ser>
          <c:idx val="4"/>
          <c:order val="1"/>
          <c:tx>
            <c:v>前月比較増減人数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H２３年度!$O$5:$AA$5</c:f>
              <c:strCache>
                <c:ptCount val="13"/>
                <c:pt idx="0">
                  <c:v>平成２３年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平成２４年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H２３年度!$O$11:$AA$11</c:f>
              <c:numCache>
                <c:formatCode>0;"▲ "0</c:formatCode>
                <c:ptCount val="13"/>
                <c:pt idx="0">
                  <c:v>-551</c:v>
                </c:pt>
                <c:pt idx="1">
                  <c:v>-10</c:v>
                </c:pt>
                <c:pt idx="2">
                  <c:v>-10</c:v>
                </c:pt>
                <c:pt idx="3">
                  <c:v>-21</c:v>
                </c:pt>
                <c:pt idx="4">
                  <c:v>-7</c:v>
                </c:pt>
                <c:pt idx="5">
                  <c:v>-15</c:v>
                </c:pt>
                <c:pt idx="6">
                  <c:v>-41</c:v>
                </c:pt>
                <c:pt idx="7">
                  <c:v>-6</c:v>
                </c:pt>
                <c:pt idx="8">
                  <c:v>-16</c:v>
                </c:pt>
                <c:pt idx="9">
                  <c:v>-39</c:v>
                </c:pt>
                <c:pt idx="10">
                  <c:v>-33</c:v>
                </c:pt>
                <c:pt idx="11">
                  <c:v>-317</c:v>
                </c:pt>
                <c:pt idx="12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7-43CC-BFC8-F27CC342D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49152"/>
        <c:axId val="102855040"/>
      </c:lineChart>
      <c:catAx>
        <c:axId val="102840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84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847232"/>
        <c:scaling>
          <c:orientation val="minMax"/>
          <c:max val="30500"/>
          <c:min val="2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79310344832E-2"/>
              <c:y val="8.37791532742899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840960"/>
        <c:crosses val="autoZero"/>
        <c:crossBetween val="between"/>
      </c:valAx>
      <c:catAx>
        <c:axId val="102849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855040"/>
        <c:crosses val="autoZero"/>
        <c:auto val="1"/>
        <c:lblAlgn val="ctr"/>
        <c:lblOffset val="100"/>
        <c:noMultiLvlLbl val="0"/>
      </c:catAx>
      <c:valAx>
        <c:axId val="102855040"/>
        <c:scaling>
          <c:orientation val="minMax"/>
          <c:max val="300"/>
          <c:min val="-400"/>
        </c:scaling>
        <c:delete val="0"/>
        <c:axPos val="r"/>
        <c:numFmt formatCode="0;&quot;▲ &quot;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8491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379310344827588"/>
          <c:y val="0.181818556102947"/>
          <c:w val="0.46896551724137936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平成２３年度転入・転出者</a:t>
            </a:r>
          </a:p>
        </c:rich>
      </c:tx>
      <c:layout>
        <c:manualLayout>
          <c:xMode val="edge"/>
          <c:yMode val="edge"/>
          <c:x val="0.33931034482758621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10344827586313E-2"/>
          <c:y val="0.13903767518534701"/>
          <c:w val="0.91724137931034477"/>
          <c:h val="0.70410104741297563"/>
        </c:manualLayout>
      </c:layout>
      <c:barChart>
        <c:barDir val="col"/>
        <c:grouping val="clustered"/>
        <c:varyColors val="0"/>
        <c:ser>
          <c:idx val="3"/>
          <c:order val="0"/>
          <c:tx>
            <c:v>転入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H２３年度!$O$15:$AA$15</c:f>
              <c:strCache>
                <c:ptCount val="13"/>
                <c:pt idx="0">
                  <c:v>平成２３年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平成２４年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H２３年度!$O$16:$AA$16</c:f>
              <c:numCache>
                <c:formatCode>#,##0_);[Red]\(#,##0\)</c:formatCode>
                <c:ptCount val="13"/>
                <c:pt idx="0" formatCode="General">
                  <c:v>150</c:v>
                </c:pt>
                <c:pt idx="1">
                  <c:v>46</c:v>
                </c:pt>
                <c:pt idx="2" formatCode="General">
                  <c:v>43</c:v>
                </c:pt>
                <c:pt idx="3" formatCode="General">
                  <c:v>36</c:v>
                </c:pt>
                <c:pt idx="4" formatCode="General">
                  <c:v>44</c:v>
                </c:pt>
                <c:pt idx="5" formatCode="General">
                  <c:v>37</c:v>
                </c:pt>
                <c:pt idx="6" formatCode="General">
                  <c:v>31</c:v>
                </c:pt>
                <c:pt idx="7" formatCode="General">
                  <c:v>35</c:v>
                </c:pt>
                <c:pt idx="8" formatCode="General">
                  <c:v>38</c:v>
                </c:pt>
                <c:pt idx="9" formatCode="General">
                  <c:v>28</c:v>
                </c:pt>
                <c:pt idx="10" formatCode="General">
                  <c:v>48</c:v>
                </c:pt>
                <c:pt idx="11" formatCode="General">
                  <c:v>153</c:v>
                </c:pt>
                <c:pt idx="12" formatCode="#,##0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3-4248-96BF-56CB08F12998}"/>
            </c:ext>
          </c:extLst>
        </c:ser>
        <c:ser>
          <c:idx val="0"/>
          <c:order val="1"/>
          <c:tx>
            <c:v>転出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H２３年度!$O$15:$AA$15</c:f>
              <c:strCache>
                <c:ptCount val="13"/>
                <c:pt idx="0">
                  <c:v>平成２３年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平成２４年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H２３年度!$O$17:$AA$17</c:f>
              <c:numCache>
                <c:formatCode>General</c:formatCode>
                <c:ptCount val="13"/>
                <c:pt idx="0">
                  <c:v>82</c:v>
                </c:pt>
                <c:pt idx="1">
                  <c:v>39</c:v>
                </c:pt>
                <c:pt idx="2">
                  <c:v>46</c:v>
                </c:pt>
                <c:pt idx="3">
                  <c:v>51</c:v>
                </c:pt>
                <c:pt idx="4">
                  <c:v>40</c:v>
                </c:pt>
                <c:pt idx="5">
                  <c:v>28</c:v>
                </c:pt>
                <c:pt idx="6">
                  <c:v>40</c:v>
                </c:pt>
                <c:pt idx="7">
                  <c:v>29</c:v>
                </c:pt>
                <c:pt idx="8">
                  <c:v>25</c:v>
                </c:pt>
                <c:pt idx="9" formatCode="#,##0_);[Red]\(#,##0\)">
                  <c:v>30</c:v>
                </c:pt>
                <c:pt idx="10">
                  <c:v>49</c:v>
                </c:pt>
                <c:pt idx="11">
                  <c:v>443</c:v>
                </c:pt>
                <c:pt idx="12" formatCode="#,##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3-4248-96BF-56CB08F12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2910592"/>
        <c:axId val="102916480"/>
      </c:barChart>
      <c:catAx>
        <c:axId val="102910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91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916480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79310344832E-2"/>
              <c:y val="8.1996622079994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910592"/>
        <c:crosses val="autoZero"/>
        <c:crossBetween val="between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931034482758619"/>
          <c:y val="0.18894868088013062"/>
          <c:w val="0.41379310344827591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平成２２年度住基人口</a:t>
            </a:r>
          </a:p>
        </c:rich>
      </c:tx>
      <c:layout>
        <c:manualLayout>
          <c:xMode val="edge"/>
          <c:yMode val="edge"/>
          <c:x val="0.36137931034482756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13793103448216E-2"/>
          <c:y val="0.1408202094825951"/>
          <c:w val="0.80275862068965542"/>
          <c:h val="0.70231851311572724"/>
        </c:manualLayout>
      </c:layout>
      <c:barChart>
        <c:barDir val="col"/>
        <c:grouping val="stacked"/>
        <c:varyColors val="0"/>
        <c:ser>
          <c:idx val="3"/>
          <c:order val="0"/>
          <c:tx>
            <c:v>住基人口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H２２年度!$O$5:$AA$5</c:f>
              <c:strCache>
                <c:ptCount val="13"/>
                <c:pt idx="0">
                  <c:v>平成２２年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平成２３年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H２２年度!$O$10:$AA$10</c:f>
              <c:numCache>
                <c:formatCode>#,##0_ </c:formatCode>
                <c:ptCount val="13"/>
                <c:pt idx="0">
                  <c:v>30557</c:v>
                </c:pt>
                <c:pt idx="1">
                  <c:v>30527</c:v>
                </c:pt>
                <c:pt idx="2">
                  <c:v>30512</c:v>
                </c:pt>
                <c:pt idx="3">
                  <c:v>30488</c:v>
                </c:pt>
                <c:pt idx="4">
                  <c:v>30445</c:v>
                </c:pt>
                <c:pt idx="5">
                  <c:v>30413</c:v>
                </c:pt>
                <c:pt idx="6">
                  <c:v>30373</c:v>
                </c:pt>
                <c:pt idx="7">
                  <c:v>30357</c:v>
                </c:pt>
                <c:pt idx="8">
                  <c:v>30336</c:v>
                </c:pt>
                <c:pt idx="9">
                  <c:v>30303</c:v>
                </c:pt>
                <c:pt idx="10">
                  <c:v>30249</c:v>
                </c:pt>
                <c:pt idx="11">
                  <c:v>29924</c:v>
                </c:pt>
                <c:pt idx="12">
                  <c:v>29975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9-42E7-87EC-E5D8AB54A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03006976"/>
        <c:axId val="103008896"/>
      </c:barChart>
      <c:lineChart>
        <c:grouping val="standard"/>
        <c:varyColors val="0"/>
        <c:ser>
          <c:idx val="4"/>
          <c:order val="1"/>
          <c:tx>
            <c:v>前月比較増減人数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H２２年度!$O$5:$AA$5</c:f>
              <c:strCache>
                <c:ptCount val="13"/>
                <c:pt idx="0">
                  <c:v>平成２２年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平成２３年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H２２年度!$O$11:$AA$11</c:f>
              <c:numCache>
                <c:formatCode>0;"▲ "0</c:formatCode>
                <c:ptCount val="13"/>
                <c:pt idx="0">
                  <c:v>31</c:v>
                </c:pt>
                <c:pt idx="1">
                  <c:v>-30</c:v>
                </c:pt>
                <c:pt idx="2">
                  <c:v>-15</c:v>
                </c:pt>
                <c:pt idx="3">
                  <c:v>-24</c:v>
                </c:pt>
                <c:pt idx="4">
                  <c:v>-43</c:v>
                </c:pt>
                <c:pt idx="5">
                  <c:v>-32</c:v>
                </c:pt>
                <c:pt idx="6">
                  <c:v>-40</c:v>
                </c:pt>
                <c:pt idx="7">
                  <c:v>-16</c:v>
                </c:pt>
                <c:pt idx="8">
                  <c:v>-21</c:v>
                </c:pt>
                <c:pt idx="9">
                  <c:v>-33</c:v>
                </c:pt>
                <c:pt idx="10">
                  <c:v>-54</c:v>
                </c:pt>
                <c:pt idx="11">
                  <c:v>-325</c:v>
                </c:pt>
                <c:pt idx="12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9-42E7-87EC-E5D8AB54A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13472"/>
        <c:axId val="103115008"/>
      </c:lineChart>
      <c:catAx>
        <c:axId val="103006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00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008896"/>
        <c:scaling>
          <c:orientation val="minMax"/>
          <c:max val="30800"/>
          <c:min val="29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79310344832E-2"/>
              <c:y val="8.37791532742899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006976"/>
        <c:crosses val="autoZero"/>
        <c:crossBetween val="between"/>
      </c:valAx>
      <c:catAx>
        <c:axId val="10311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115008"/>
        <c:crosses val="autoZero"/>
        <c:auto val="1"/>
        <c:lblAlgn val="ctr"/>
        <c:lblOffset val="100"/>
        <c:noMultiLvlLbl val="0"/>
      </c:catAx>
      <c:valAx>
        <c:axId val="103115008"/>
        <c:scaling>
          <c:orientation val="minMax"/>
          <c:max val="300"/>
          <c:min val="-400"/>
        </c:scaling>
        <c:delete val="0"/>
        <c:axPos val="r"/>
        <c:numFmt formatCode="0;&quot;▲ &quot;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134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379310344827588"/>
          <c:y val="0.181818556102947"/>
          <c:w val="0.46896551724137936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平成２２年度転入・転出者</a:t>
            </a:r>
          </a:p>
        </c:rich>
      </c:tx>
      <c:layout>
        <c:manualLayout>
          <c:xMode val="edge"/>
          <c:yMode val="edge"/>
          <c:x val="0.33931034482758621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10344827586264E-2"/>
          <c:y val="0.13903767518534701"/>
          <c:w val="0.91724137931034477"/>
          <c:h val="0.70410104741297552"/>
        </c:manualLayout>
      </c:layout>
      <c:barChart>
        <c:barDir val="col"/>
        <c:grouping val="clustered"/>
        <c:varyColors val="0"/>
        <c:ser>
          <c:idx val="3"/>
          <c:order val="0"/>
          <c:tx>
            <c:v>転入者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H２２年度!$O$15:$AA$15</c:f>
              <c:strCache>
                <c:ptCount val="13"/>
                <c:pt idx="0">
                  <c:v>平成２２年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平成２３年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H２２年度!$O$16:$AA$16</c:f>
              <c:numCache>
                <c:formatCode>#,##0_);[Red]\(#,##0\)</c:formatCode>
                <c:ptCount val="13"/>
                <c:pt idx="0" formatCode="General">
                  <c:v>163</c:v>
                </c:pt>
                <c:pt idx="1">
                  <c:v>32</c:v>
                </c:pt>
                <c:pt idx="2" formatCode="General">
                  <c:v>43</c:v>
                </c:pt>
                <c:pt idx="3" formatCode="General">
                  <c:v>51</c:v>
                </c:pt>
                <c:pt idx="4" formatCode="General">
                  <c:v>28</c:v>
                </c:pt>
                <c:pt idx="5" formatCode="General">
                  <c:v>44</c:v>
                </c:pt>
                <c:pt idx="6" formatCode="General">
                  <c:v>41</c:v>
                </c:pt>
                <c:pt idx="7" formatCode="General">
                  <c:v>32</c:v>
                </c:pt>
                <c:pt idx="8" formatCode="General">
                  <c:v>28</c:v>
                </c:pt>
                <c:pt idx="9" formatCode="General">
                  <c:v>30</c:v>
                </c:pt>
                <c:pt idx="10" formatCode="General">
                  <c:v>21</c:v>
                </c:pt>
                <c:pt idx="11" formatCode="General">
                  <c:v>150</c:v>
                </c:pt>
                <c:pt idx="12" formatCode="#,##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02-45DE-AC54-5526E816CF71}"/>
            </c:ext>
          </c:extLst>
        </c:ser>
        <c:ser>
          <c:idx val="0"/>
          <c:order val="1"/>
          <c:tx>
            <c:v>転出者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H２２年度!$O$15:$AA$15</c:f>
              <c:strCache>
                <c:ptCount val="13"/>
                <c:pt idx="0">
                  <c:v>平成２２年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平成２３年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H２２年度!$O$17:$AA$17</c:f>
              <c:numCache>
                <c:formatCode>General</c:formatCode>
                <c:ptCount val="13"/>
                <c:pt idx="0">
                  <c:v>104</c:v>
                </c:pt>
                <c:pt idx="1">
                  <c:v>50</c:v>
                </c:pt>
                <c:pt idx="2">
                  <c:v>49</c:v>
                </c:pt>
                <c:pt idx="3">
                  <c:v>45</c:v>
                </c:pt>
                <c:pt idx="4">
                  <c:v>61</c:v>
                </c:pt>
                <c:pt idx="5">
                  <c:v>69</c:v>
                </c:pt>
                <c:pt idx="6">
                  <c:v>55</c:v>
                </c:pt>
                <c:pt idx="7">
                  <c:v>30</c:v>
                </c:pt>
                <c:pt idx="8">
                  <c:v>29</c:v>
                </c:pt>
                <c:pt idx="9" formatCode="#,##0_);[Red]\(#,##0\)">
                  <c:v>35</c:v>
                </c:pt>
                <c:pt idx="10">
                  <c:v>42</c:v>
                </c:pt>
                <c:pt idx="11">
                  <c:v>458</c:v>
                </c:pt>
                <c:pt idx="12" formatCode="#,##0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02-45DE-AC54-5526E816C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3359232"/>
        <c:axId val="103360768"/>
      </c:barChart>
      <c:catAx>
        <c:axId val="103359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36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360768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79310344832E-2"/>
              <c:y val="8.1996622079994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359232"/>
        <c:crosses val="autoZero"/>
        <c:crossBetween val="between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931034482758619"/>
          <c:y val="0.18894868088013062"/>
          <c:w val="0.41379310344827591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平成２１年度住基人口</a:t>
            </a:r>
          </a:p>
        </c:rich>
      </c:tx>
      <c:layout>
        <c:manualLayout>
          <c:xMode val="edge"/>
          <c:yMode val="edge"/>
          <c:x val="0.36137931034482756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13793103448272E-2"/>
          <c:y val="0.14082020948259505"/>
          <c:w val="0.8027586206896552"/>
          <c:h val="0.70231851311572724"/>
        </c:manualLayout>
      </c:layout>
      <c:barChart>
        <c:barDir val="col"/>
        <c:grouping val="stacked"/>
        <c:varyColors val="0"/>
        <c:ser>
          <c:idx val="3"/>
          <c:order val="0"/>
          <c:tx>
            <c:v>住基人口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H２１年度!$O$5:$AA$5</c:f>
              <c:strCache>
                <c:ptCount val="13"/>
                <c:pt idx="0">
                  <c:v>平成２１年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平成２２年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H２１年度!$O$10:$AA$10</c:f>
              <c:numCache>
                <c:formatCode>#,##0_ </c:formatCode>
                <c:ptCount val="13"/>
                <c:pt idx="0">
                  <c:v>31003</c:v>
                </c:pt>
                <c:pt idx="1">
                  <c:v>30955</c:v>
                </c:pt>
                <c:pt idx="2">
                  <c:v>30921</c:v>
                </c:pt>
                <c:pt idx="3">
                  <c:v>30930</c:v>
                </c:pt>
                <c:pt idx="4">
                  <c:v>30909</c:v>
                </c:pt>
                <c:pt idx="5">
                  <c:v>30897</c:v>
                </c:pt>
                <c:pt idx="6">
                  <c:v>30894</c:v>
                </c:pt>
                <c:pt idx="7">
                  <c:v>30863</c:v>
                </c:pt>
                <c:pt idx="8">
                  <c:v>30818</c:v>
                </c:pt>
                <c:pt idx="9">
                  <c:v>30815</c:v>
                </c:pt>
                <c:pt idx="10">
                  <c:v>30803</c:v>
                </c:pt>
                <c:pt idx="11">
                  <c:v>30526</c:v>
                </c:pt>
                <c:pt idx="12">
                  <c:v>30557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0-4DAB-9055-AA11CC48A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03569664"/>
        <c:axId val="103584128"/>
      </c:barChart>
      <c:lineChart>
        <c:grouping val="standard"/>
        <c:varyColors val="0"/>
        <c:ser>
          <c:idx val="4"/>
          <c:order val="1"/>
          <c:tx>
            <c:v>前月比較増減人数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H２１年度!$O$11:$AA$11</c:f>
              <c:numCache>
                <c:formatCode>0;"▲ "0</c:formatCode>
                <c:ptCount val="13"/>
                <c:pt idx="0">
                  <c:v>-750</c:v>
                </c:pt>
                <c:pt idx="1">
                  <c:v>-48</c:v>
                </c:pt>
                <c:pt idx="2">
                  <c:v>-34</c:v>
                </c:pt>
                <c:pt idx="3">
                  <c:v>9</c:v>
                </c:pt>
                <c:pt idx="4">
                  <c:v>-21</c:v>
                </c:pt>
                <c:pt idx="5">
                  <c:v>-12</c:v>
                </c:pt>
                <c:pt idx="6">
                  <c:v>-3</c:v>
                </c:pt>
                <c:pt idx="7">
                  <c:v>-31</c:v>
                </c:pt>
                <c:pt idx="8">
                  <c:v>-45</c:v>
                </c:pt>
                <c:pt idx="9">
                  <c:v>-3</c:v>
                </c:pt>
                <c:pt idx="10">
                  <c:v>-12</c:v>
                </c:pt>
                <c:pt idx="11">
                  <c:v>-277</c:v>
                </c:pt>
                <c:pt idx="12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D0-4DAB-9055-AA11CC48A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86048"/>
        <c:axId val="103596032"/>
      </c:lineChart>
      <c:catAx>
        <c:axId val="103569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58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584128"/>
        <c:scaling>
          <c:orientation val="minMax"/>
          <c:max val="31200"/>
          <c:min val="30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79310344832E-2"/>
              <c:y val="8.37791532742899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569664"/>
        <c:crosses val="autoZero"/>
        <c:crossBetween val="between"/>
      </c:valAx>
      <c:catAx>
        <c:axId val="103586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03596032"/>
        <c:crosses val="autoZero"/>
        <c:auto val="1"/>
        <c:lblAlgn val="ctr"/>
        <c:lblOffset val="100"/>
        <c:noMultiLvlLbl val="0"/>
      </c:catAx>
      <c:valAx>
        <c:axId val="103596032"/>
        <c:scaling>
          <c:orientation val="minMax"/>
          <c:max val="300"/>
          <c:min val="-400"/>
        </c:scaling>
        <c:delete val="0"/>
        <c:axPos val="r"/>
        <c:numFmt formatCode="0;&quot;▲ &quot;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5860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379310344827588"/>
          <c:y val="0.181818556102947"/>
          <c:w val="0.46896551724137936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令和４年度住基人口</a:t>
            </a:r>
          </a:p>
        </c:rich>
      </c:tx>
      <c:layout>
        <c:manualLayout>
          <c:xMode val="edge"/>
          <c:yMode val="edge"/>
          <c:x val="0.35771624700758564"/>
          <c:y val="2.8520450760878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13793103448189E-2"/>
          <c:y val="0.14082020948259524"/>
          <c:w val="0.80275862068965564"/>
          <c:h val="0.70231851311572724"/>
        </c:manualLayout>
      </c:layout>
      <c:barChart>
        <c:barDir val="col"/>
        <c:grouping val="stacked"/>
        <c:varyColors val="0"/>
        <c:ser>
          <c:idx val="3"/>
          <c:order val="0"/>
          <c:tx>
            <c:v>住基人口</c:v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'R４年度 '!$O$5:$AA$5</c:f>
              <c:strCache>
                <c:ptCount val="13"/>
                <c:pt idx="0">
                  <c:v>令和４年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令和５年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'R４年度 '!$O$10:$Z$10</c:f>
              <c:numCache>
                <c:formatCode>#,##0_ </c:formatCode>
                <c:ptCount val="12"/>
                <c:pt idx="0">
                  <c:v>25239</c:v>
                </c:pt>
                <c:pt idx="1">
                  <c:v>25212</c:v>
                </c:pt>
                <c:pt idx="2">
                  <c:v>25184</c:v>
                </c:pt>
                <c:pt idx="3">
                  <c:v>25166</c:v>
                </c:pt>
                <c:pt idx="4">
                  <c:v>25106</c:v>
                </c:pt>
                <c:pt idx="5">
                  <c:v>25060</c:v>
                </c:pt>
                <c:pt idx="6">
                  <c:v>25042</c:v>
                </c:pt>
                <c:pt idx="7">
                  <c:v>25001</c:v>
                </c:pt>
                <c:pt idx="8">
                  <c:v>24956</c:v>
                </c:pt>
                <c:pt idx="9">
                  <c:v>24925</c:v>
                </c:pt>
                <c:pt idx="10">
                  <c:v>24872</c:v>
                </c:pt>
                <c:pt idx="11">
                  <c:v>24582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1-49DE-84DE-0471A9380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7467392"/>
        <c:axId val="103101568"/>
      </c:barChart>
      <c:lineChart>
        <c:grouping val="standard"/>
        <c:varyColors val="0"/>
        <c:ser>
          <c:idx val="4"/>
          <c:order val="1"/>
          <c:tx>
            <c:v>前月比較増減人数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'R４年度 '!$O$5:$Z$5</c:f>
              <c:strCache>
                <c:ptCount val="12"/>
                <c:pt idx="0">
                  <c:v>令和４年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令和５年
１月末</c:v>
                </c:pt>
                <c:pt idx="10">
                  <c:v>２月末</c:v>
                </c:pt>
                <c:pt idx="11">
                  <c:v>３月末</c:v>
                </c:pt>
              </c:strCache>
            </c:strRef>
          </c:cat>
          <c:val>
            <c:numRef>
              <c:f>'R４年度 '!$O$11:$Z$11</c:f>
              <c:numCache>
                <c:formatCode>0;"▲ "0</c:formatCode>
                <c:ptCount val="12"/>
                <c:pt idx="0">
                  <c:v>68</c:v>
                </c:pt>
                <c:pt idx="1">
                  <c:v>-27</c:v>
                </c:pt>
                <c:pt idx="2">
                  <c:v>-28</c:v>
                </c:pt>
                <c:pt idx="3">
                  <c:v>-18</c:v>
                </c:pt>
                <c:pt idx="4">
                  <c:v>-60</c:v>
                </c:pt>
                <c:pt idx="5">
                  <c:v>-46</c:v>
                </c:pt>
                <c:pt idx="6">
                  <c:v>-18</c:v>
                </c:pt>
                <c:pt idx="7">
                  <c:v>-41</c:v>
                </c:pt>
                <c:pt idx="8">
                  <c:v>-45</c:v>
                </c:pt>
                <c:pt idx="9">
                  <c:v>-31</c:v>
                </c:pt>
                <c:pt idx="10">
                  <c:v>-53</c:v>
                </c:pt>
                <c:pt idx="11">
                  <c:v>-290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1-49DE-84DE-0471A9380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03872"/>
        <c:axId val="103769216"/>
      </c:lineChart>
      <c:catAx>
        <c:axId val="97467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 anchor="ctr" anchorCtr="1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0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101568"/>
        <c:scaling>
          <c:orientation val="minMax"/>
          <c:max val="28000"/>
          <c:min val="2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54446078853E-2"/>
              <c:y val="8.37791532742899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67392"/>
        <c:crosses val="autoZero"/>
        <c:crossBetween val="between"/>
        <c:majorUnit val="250"/>
      </c:valAx>
      <c:catAx>
        <c:axId val="103103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769216"/>
        <c:crosses val="autoZero"/>
        <c:auto val="1"/>
        <c:lblAlgn val="ctr"/>
        <c:lblOffset val="100"/>
        <c:noMultiLvlLbl val="0"/>
      </c:catAx>
      <c:valAx>
        <c:axId val="103769216"/>
        <c:scaling>
          <c:orientation val="minMax"/>
          <c:max val="300"/>
          <c:min val="-400"/>
        </c:scaling>
        <c:delete val="0"/>
        <c:axPos val="r"/>
        <c:numFmt formatCode="0;&quot;▲ &quot;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038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379308355686308"/>
          <c:y val="0.181818556102947"/>
          <c:w val="0.46896556199705813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平成２１年度転入・転出者</a:t>
            </a:r>
          </a:p>
        </c:rich>
      </c:tx>
      <c:layout>
        <c:manualLayout>
          <c:xMode val="edge"/>
          <c:yMode val="edge"/>
          <c:x val="0.33931034482758621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10344827586209E-2"/>
          <c:y val="0.13903767518534701"/>
          <c:w val="0.91724137931034477"/>
          <c:h val="0.7041010474129753"/>
        </c:manualLayout>
      </c:layout>
      <c:barChart>
        <c:barDir val="col"/>
        <c:grouping val="clustered"/>
        <c:varyColors val="0"/>
        <c:ser>
          <c:idx val="3"/>
          <c:order val="0"/>
          <c:tx>
            <c:v>転入者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H２１年度!$O$15:$AA$15</c:f>
              <c:strCache>
                <c:ptCount val="13"/>
                <c:pt idx="0">
                  <c:v>平成２１年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平成２２年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H２１年度!$O$16:$AA$16</c:f>
              <c:numCache>
                <c:formatCode>#,##0_);[Red]\(#,##0\)</c:formatCode>
                <c:ptCount val="13"/>
                <c:pt idx="0" formatCode="General">
                  <c:v>207</c:v>
                </c:pt>
                <c:pt idx="1">
                  <c:v>29</c:v>
                </c:pt>
                <c:pt idx="2" formatCode="General">
                  <c:v>34</c:v>
                </c:pt>
                <c:pt idx="3" formatCode="General">
                  <c:v>64</c:v>
                </c:pt>
                <c:pt idx="4" formatCode="General">
                  <c:v>59</c:v>
                </c:pt>
                <c:pt idx="5" formatCode="General">
                  <c:v>41</c:v>
                </c:pt>
                <c:pt idx="6" formatCode="General">
                  <c:v>51</c:v>
                </c:pt>
                <c:pt idx="7" formatCode="General">
                  <c:v>26</c:v>
                </c:pt>
                <c:pt idx="8" formatCode="General">
                  <c:v>25</c:v>
                </c:pt>
                <c:pt idx="9" formatCode="General">
                  <c:v>31</c:v>
                </c:pt>
                <c:pt idx="10" formatCode="General">
                  <c:v>43</c:v>
                </c:pt>
                <c:pt idx="11" formatCode="General">
                  <c:v>189</c:v>
                </c:pt>
                <c:pt idx="12" formatCode="#,##0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8-47E9-BB50-39317E94AA1D}"/>
            </c:ext>
          </c:extLst>
        </c:ser>
        <c:ser>
          <c:idx val="0"/>
          <c:order val="1"/>
          <c:tx>
            <c:v>転出者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H２１年度!$O$15:$AA$15</c:f>
              <c:strCache>
                <c:ptCount val="13"/>
                <c:pt idx="0">
                  <c:v>平成２１年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平成２２年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H２１年度!$O$17:$AA$17</c:f>
              <c:numCache>
                <c:formatCode>General</c:formatCode>
                <c:ptCount val="13"/>
                <c:pt idx="0">
                  <c:v>91</c:v>
                </c:pt>
                <c:pt idx="1">
                  <c:v>45</c:v>
                </c:pt>
                <c:pt idx="2">
                  <c:v>52</c:v>
                </c:pt>
                <c:pt idx="3">
                  <c:v>45</c:v>
                </c:pt>
                <c:pt idx="4">
                  <c:v>65</c:v>
                </c:pt>
                <c:pt idx="5">
                  <c:v>50</c:v>
                </c:pt>
                <c:pt idx="6">
                  <c:v>39</c:v>
                </c:pt>
                <c:pt idx="7">
                  <c:v>38</c:v>
                </c:pt>
                <c:pt idx="8">
                  <c:v>38</c:v>
                </c:pt>
                <c:pt idx="9" formatCode="#,##0_);[Red]\(#,##0\)">
                  <c:v>17</c:v>
                </c:pt>
                <c:pt idx="10">
                  <c:v>42</c:v>
                </c:pt>
                <c:pt idx="11">
                  <c:v>442</c:v>
                </c:pt>
                <c:pt idx="12" formatCode="#,##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8-47E9-BB50-39317E94A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3758080"/>
        <c:axId val="103759872"/>
      </c:barChart>
      <c:catAx>
        <c:axId val="103758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75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759872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79310344832E-2"/>
              <c:y val="8.1996622079994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758080"/>
        <c:crosses val="autoZero"/>
        <c:crossBetween val="between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931034482758619"/>
          <c:y val="0.18894868088013062"/>
          <c:w val="0.41379310344827591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平成２０年度住基人口</a:t>
            </a:r>
          </a:p>
        </c:rich>
      </c:tx>
      <c:layout>
        <c:manualLayout>
          <c:xMode val="edge"/>
          <c:yMode val="edge"/>
          <c:x val="0.36137931034482756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13793103448272E-2"/>
          <c:y val="0.14082020948259505"/>
          <c:w val="0.8027586206896552"/>
          <c:h val="0.70231851311572724"/>
        </c:manualLayout>
      </c:layout>
      <c:barChart>
        <c:barDir val="col"/>
        <c:grouping val="stacked"/>
        <c:varyColors val="0"/>
        <c:ser>
          <c:idx val="3"/>
          <c:order val="0"/>
          <c:tx>
            <c:v>住基人口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H２０年度!$O$5:$AA$5</c:f>
              <c:strCache>
                <c:ptCount val="13"/>
                <c:pt idx="0">
                  <c:v>平成２０年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平成２１年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H２０年度!$O$10:$AA$10</c:f>
              <c:numCache>
                <c:formatCode>#,##0_ </c:formatCode>
                <c:ptCount val="13"/>
                <c:pt idx="0">
                  <c:v>31460</c:v>
                </c:pt>
                <c:pt idx="1">
                  <c:v>31415</c:v>
                </c:pt>
                <c:pt idx="2">
                  <c:v>31369</c:v>
                </c:pt>
                <c:pt idx="3">
                  <c:v>31337</c:v>
                </c:pt>
                <c:pt idx="4">
                  <c:v>31304</c:v>
                </c:pt>
                <c:pt idx="5">
                  <c:v>31303</c:v>
                </c:pt>
                <c:pt idx="6">
                  <c:v>31262</c:v>
                </c:pt>
                <c:pt idx="7">
                  <c:v>31249</c:v>
                </c:pt>
                <c:pt idx="8">
                  <c:v>31215</c:v>
                </c:pt>
                <c:pt idx="9">
                  <c:v>31216</c:v>
                </c:pt>
                <c:pt idx="10">
                  <c:v>31207</c:v>
                </c:pt>
                <c:pt idx="11">
                  <c:v>30914</c:v>
                </c:pt>
                <c:pt idx="12">
                  <c:v>31003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F-46DD-8CDE-CFD3EAE26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05509248"/>
        <c:axId val="105511168"/>
      </c:barChart>
      <c:lineChart>
        <c:grouping val="standard"/>
        <c:varyColors val="0"/>
        <c:ser>
          <c:idx val="4"/>
          <c:order val="1"/>
          <c:tx>
            <c:v>前月比較増減人数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H２０年度!$O$11:$AA$11</c:f>
              <c:numCache>
                <c:formatCode>0;"▲ "0</c:formatCode>
                <c:ptCount val="13"/>
                <c:pt idx="0">
                  <c:v>-293</c:v>
                </c:pt>
                <c:pt idx="1">
                  <c:v>-45</c:v>
                </c:pt>
                <c:pt idx="2">
                  <c:v>-46</c:v>
                </c:pt>
                <c:pt idx="3">
                  <c:v>-32</c:v>
                </c:pt>
                <c:pt idx="4">
                  <c:v>-33</c:v>
                </c:pt>
                <c:pt idx="5">
                  <c:v>-1</c:v>
                </c:pt>
                <c:pt idx="6">
                  <c:v>-41</c:v>
                </c:pt>
                <c:pt idx="7">
                  <c:v>-13</c:v>
                </c:pt>
                <c:pt idx="8">
                  <c:v>-34</c:v>
                </c:pt>
                <c:pt idx="9">
                  <c:v>1</c:v>
                </c:pt>
                <c:pt idx="10">
                  <c:v>-9</c:v>
                </c:pt>
                <c:pt idx="11">
                  <c:v>-293</c:v>
                </c:pt>
                <c:pt idx="12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4F-46DD-8CDE-CFD3EAE26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95968"/>
        <c:axId val="105797504"/>
      </c:lineChart>
      <c:catAx>
        <c:axId val="105509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51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11168"/>
        <c:scaling>
          <c:orientation val="minMax"/>
          <c:max val="31700"/>
          <c:min val="30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79310344832E-2"/>
              <c:y val="8.37791532742899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509248"/>
        <c:crosses val="autoZero"/>
        <c:crossBetween val="between"/>
      </c:valAx>
      <c:catAx>
        <c:axId val="105795968"/>
        <c:scaling>
          <c:orientation val="minMax"/>
        </c:scaling>
        <c:delete val="1"/>
        <c:axPos val="b"/>
        <c:majorTickMark val="out"/>
        <c:minorTickMark val="none"/>
        <c:tickLblPos val="nextTo"/>
        <c:crossAx val="105797504"/>
        <c:crosses val="autoZero"/>
        <c:auto val="1"/>
        <c:lblAlgn val="ctr"/>
        <c:lblOffset val="100"/>
        <c:noMultiLvlLbl val="0"/>
      </c:catAx>
      <c:valAx>
        <c:axId val="105797504"/>
        <c:scaling>
          <c:orientation val="minMax"/>
          <c:max val="300"/>
          <c:min val="-400"/>
        </c:scaling>
        <c:delete val="0"/>
        <c:axPos val="r"/>
        <c:numFmt formatCode="0;&quot;▲ &quot;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7959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379310344827588"/>
          <c:y val="0.181818556102947"/>
          <c:w val="0.46896551724137936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平成２０年度転入・転出者</a:t>
            </a:r>
          </a:p>
        </c:rich>
      </c:tx>
      <c:layout>
        <c:manualLayout>
          <c:xMode val="edge"/>
          <c:yMode val="edge"/>
          <c:x val="0.33931034482758621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10344827586209E-2"/>
          <c:y val="0.13903767518534701"/>
          <c:w val="0.91724137931034477"/>
          <c:h val="0.7041010474129753"/>
        </c:manualLayout>
      </c:layout>
      <c:barChart>
        <c:barDir val="col"/>
        <c:grouping val="clustered"/>
        <c:varyColors val="0"/>
        <c:ser>
          <c:idx val="3"/>
          <c:order val="0"/>
          <c:tx>
            <c:v>転入者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H２０年度!$O$15:$AA$15</c:f>
              <c:strCache>
                <c:ptCount val="13"/>
                <c:pt idx="0">
                  <c:v>平成２０年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平成２１年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H２０年度!$O$16:$AA$16</c:f>
              <c:numCache>
                <c:formatCode>#,##0_);[Red]\(#,##0\)</c:formatCode>
                <c:ptCount val="13"/>
                <c:pt idx="0" formatCode="General">
                  <c:v>206</c:v>
                </c:pt>
                <c:pt idx="1">
                  <c:v>32</c:v>
                </c:pt>
                <c:pt idx="2" formatCode="General">
                  <c:v>23</c:v>
                </c:pt>
                <c:pt idx="3" formatCode="General">
                  <c:v>38</c:v>
                </c:pt>
                <c:pt idx="4" formatCode="General">
                  <c:v>37</c:v>
                </c:pt>
                <c:pt idx="5" formatCode="General">
                  <c:v>47</c:v>
                </c:pt>
                <c:pt idx="6" formatCode="General">
                  <c:v>37</c:v>
                </c:pt>
                <c:pt idx="7" formatCode="General">
                  <c:v>19</c:v>
                </c:pt>
                <c:pt idx="8" formatCode="General">
                  <c:v>25</c:v>
                </c:pt>
                <c:pt idx="9" formatCode="General">
                  <c:v>50</c:v>
                </c:pt>
                <c:pt idx="10" formatCode="General">
                  <c:v>51</c:v>
                </c:pt>
                <c:pt idx="11" formatCode="General">
                  <c:v>185</c:v>
                </c:pt>
                <c:pt idx="12" formatCode="#,##0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0-482A-B9AE-8EA99A5E3B71}"/>
            </c:ext>
          </c:extLst>
        </c:ser>
        <c:ser>
          <c:idx val="0"/>
          <c:order val="1"/>
          <c:tx>
            <c:v>転出者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H２０年度!$O$15:$AA$15</c:f>
              <c:strCache>
                <c:ptCount val="13"/>
                <c:pt idx="0">
                  <c:v>平成２０年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平成２１年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H２０年度!$O$17:$AA$17</c:f>
              <c:numCache>
                <c:formatCode>General</c:formatCode>
                <c:ptCount val="13"/>
                <c:pt idx="0">
                  <c:v>112</c:v>
                </c:pt>
                <c:pt idx="1">
                  <c:v>63</c:v>
                </c:pt>
                <c:pt idx="2">
                  <c:v>54</c:v>
                </c:pt>
                <c:pt idx="3">
                  <c:v>54</c:v>
                </c:pt>
                <c:pt idx="4">
                  <c:v>55</c:v>
                </c:pt>
                <c:pt idx="5">
                  <c:v>45</c:v>
                </c:pt>
                <c:pt idx="6">
                  <c:v>57</c:v>
                </c:pt>
                <c:pt idx="7">
                  <c:v>27</c:v>
                </c:pt>
                <c:pt idx="8">
                  <c:v>47</c:v>
                </c:pt>
                <c:pt idx="9" formatCode="#,##0_);[Red]\(#,##0\)">
                  <c:v>36</c:v>
                </c:pt>
                <c:pt idx="10">
                  <c:v>50</c:v>
                </c:pt>
                <c:pt idx="11">
                  <c:v>469</c:v>
                </c:pt>
                <c:pt idx="12" formatCode="#,##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0-482A-B9AE-8EA99A5E3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8566528"/>
        <c:axId val="98568064"/>
      </c:barChart>
      <c:catAx>
        <c:axId val="98566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56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568064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79310344832E-2"/>
              <c:y val="8.1996622079994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566528"/>
        <c:crosses val="autoZero"/>
        <c:crossBetween val="between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931034482758619"/>
          <c:y val="0.18894868088013062"/>
          <c:w val="0.41379310344827591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平成１９年度住基人口</a:t>
            </a:r>
          </a:p>
        </c:rich>
      </c:tx>
      <c:layout>
        <c:manualLayout>
          <c:xMode val="edge"/>
          <c:yMode val="edge"/>
          <c:x val="0.36137931034482756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13793103448272E-2"/>
          <c:y val="0.14082020948259505"/>
          <c:w val="0.8027586206896552"/>
          <c:h val="0.70231851311572724"/>
        </c:manualLayout>
      </c:layout>
      <c:barChart>
        <c:barDir val="col"/>
        <c:grouping val="stacked"/>
        <c:varyColors val="0"/>
        <c:ser>
          <c:idx val="3"/>
          <c:order val="0"/>
          <c:tx>
            <c:v>住基人口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H1９年度!$O$5:$AA$5</c:f>
              <c:strCache>
                <c:ptCount val="13"/>
                <c:pt idx="0">
                  <c:v>平成１９年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平成２０年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H1９年度!$O$10:$AA$10</c:f>
              <c:numCache>
                <c:formatCode>#,##0_ </c:formatCode>
                <c:ptCount val="13"/>
                <c:pt idx="0">
                  <c:v>31902</c:v>
                </c:pt>
                <c:pt idx="1">
                  <c:v>31879</c:v>
                </c:pt>
                <c:pt idx="2">
                  <c:v>31850</c:v>
                </c:pt>
                <c:pt idx="3">
                  <c:v>31827</c:v>
                </c:pt>
                <c:pt idx="4">
                  <c:v>31803</c:v>
                </c:pt>
                <c:pt idx="5">
                  <c:v>31783</c:v>
                </c:pt>
                <c:pt idx="6">
                  <c:v>31786</c:v>
                </c:pt>
                <c:pt idx="7">
                  <c:v>31743</c:v>
                </c:pt>
                <c:pt idx="8">
                  <c:v>31743</c:v>
                </c:pt>
                <c:pt idx="9">
                  <c:v>31715</c:v>
                </c:pt>
                <c:pt idx="10">
                  <c:v>31693</c:v>
                </c:pt>
                <c:pt idx="11">
                  <c:v>31402</c:v>
                </c:pt>
                <c:pt idx="12">
                  <c:v>31460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2-4A80-8DCE-99252297D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8838784"/>
        <c:axId val="98849152"/>
      </c:barChart>
      <c:lineChart>
        <c:grouping val="standard"/>
        <c:varyColors val="0"/>
        <c:ser>
          <c:idx val="4"/>
          <c:order val="1"/>
          <c:tx>
            <c:v>前月比較増減人数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H1９年度!$O$11:$AA$11</c:f>
              <c:numCache>
                <c:formatCode>0;"▲ "0</c:formatCode>
                <c:ptCount val="13"/>
                <c:pt idx="0">
                  <c:v>149</c:v>
                </c:pt>
                <c:pt idx="1">
                  <c:v>-23</c:v>
                </c:pt>
                <c:pt idx="2">
                  <c:v>-29</c:v>
                </c:pt>
                <c:pt idx="3">
                  <c:v>-23</c:v>
                </c:pt>
                <c:pt idx="4">
                  <c:v>-24</c:v>
                </c:pt>
                <c:pt idx="5">
                  <c:v>-20</c:v>
                </c:pt>
                <c:pt idx="6">
                  <c:v>3</c:v>
                </c:pt>
                <c:pt idx="7">
                  <c:v>-43</c:v>
                </c:pt>
                <c:pt idx="8">
                  <c:v>0</c:v>
                </c:pt>
                <c:pt idx="9">
                  <c:v>-28</c:v>
                </c:pt>
                <c:pt idx="10">
                  <c:v>-22</c:v>
                </c:pt>
                <c:pt idx="11">
                  <c:v>-291</c:v>
                </c:pt>
                <c:pt idx="12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22-4A80-8DCE-99252297D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51072"/>
        <c:axId val="98852864"/>
      </c:lineChart>
      <c:catAx>
        <c:axId val="98838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84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849152"/>
        <c:scaling>
          <c:orientation val="minMax"/>
          <c:max val="32000"/>
          <c:min val="31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79310344832E-2"/>
              <c:y val="8.37791532742899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838784"/>
        <c:crosses val="autoZero"/>
        <c:crossBetween val="between"/>
      </c:valAx>
      <c:catAx>
        <c:axId val="98851072"/>
        <c:scaling>
          <c:orientation val="minMax"/>
        </c:scaling>
        <c:delete val="1"/>
        <c:axPos val="b"/>
        <c:majorTickMark val="out"/>
        <c:minorTickMark val="none"/>
        <c:tickLblPos val="nextTo"/>
        <c:crossAx val="98852864"/>
        <c:crosses val="autoZero"/>
        <c:auto val="1"/>
        <c:lblAlgn val="ctr"/>
        <c:lblOffset val="100"/>
        <c:noMultiLvlLbl val="0"/>
      </c:catAx>
      <c:valAx>
        <c:axId val="98852864"/>
        <c:scaling>
          <c:orientation val="minMax"/>
          <c:max val="300"/>
          <c:min val="-400"/>
        </c:scaling>
        <c:delete val="0"/>
        <c:axPos val="r"/>
        <c:numFmt formatCode="0;&quot;▲ &quot;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8510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379310344827588"/>
          <c:y val="0.181818556102947"/>
          <c:w val="0.46896551724137936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平成１９年度転入・転出者</a:t>
            </a:r>
          </a:p>
        </c:rich>
      </c:tx>
      <c:layout>
        <c:manualLayout>
          <c:xMode val="edge"/>
          <c:yMode val="edge"/>
          <c:x val="0.33931034482758621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10344827586209E-2"/>
          <c:y val="0.13903767518534701"/>
          <c:w val="0.91724137931034477"/>
          <c:h val="0.7041010474129753"/>
        </c:manualLayout>
      </c:layout>
      <c:barChart>
        <c:barDir val="col"/>
        <c:grouping val="clustered"/>
        <c:varyColors val="0"/>
        <c:ser>
          <c:idx val="3"/>
          <c:order val="0"/>
          <c:tx>
            <c:v>転入者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H1９年度!$O$15:$AA$15</c:f>
              <c:strCache>
                <c:ptCount val="13"/>
                <c:pt idx="0">
                  <c:v>平成１９年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平成２０年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H1９年度!$O$16:$AA$16</c:f>
              <c:numCache>
                <c:formatCode>#,##0_);[Red]\(#,##0\)</c:formatCode>
                <c:ptCount val="13"/>
                <c:pt idx="0" formatCode="General">
                  <c:v>259</c:v>
                </c:pt>
                <c:pt idx="1">
                  <c:v>58</c:v>
                </c:pt>
                <c:pt idx="2" formatCode="General">
                  <c:v>32</c:v>
                </c:pt>
                <c:pt idx="3" formatCode="General">
                  <c:v>54</c:v>
                </c:pt>
                <c:pt idx="4" formatCode="General">
                  <c:v>70</c:v>
                </c:pt>
                <c:pt idx="5" formatCode="General">
                  <c:v>29</c:v>
                </c:pt>
                <c:pt idx="6" formatCode="General">
                  <c:v>65</c:v>
                </c:pt>
                <c:pt idx="7" formatCode="General">
                  <c:v>21</c:v>
                </c:pt>
                <c:pt idx="8" formatCode="General">
                  <c:v>53</c:v>
                </c:pt>
                <c:pt idx="9" formatCode="General">
                  <c:v>44</c:v>
                </c:pt>
                <c:pt idx="10" formatCode="General">
                  <c:v>37</c:v>
                </c:pt>
                <c:pt idx="11" formatCode="General">
                  <c:v>197</c:v>
                </c:pt>
                <c:pt idx="12" formatCode="#,##0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8-4B9A-8003-46D75BC0F292}"/>
            </c:ext>
          </c:extLst>
        </c:ser>
        <c:ser>
          <c:idx val="0"/>
          <c:order val="1"/>
          <c:tx>
            <c:v>転出者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H1９年度!$O$15:$AA$15</c:f>
              <c:strCache>
                <c:ptCount val="13"/>
                <c:pt idx="0">
                  <c:v>平成１９年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平成２０年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H1９年度!$O$17:$AA$17</c:f>
              <c:numCache>
                <c:formatCode>General</c:formatCode>
                <c:ptCount val="13"/>
                <c:pt idx="0">
                  <c:v>120</c:v>
                </c:pt>
                <c:pt idx="1">
                  <c:v>60</c:v>
                </c:pt>
                <c:pt idx="2">
                  <c:v>58</c:v>
                </c:pt>
                <c:pt idx="3">
                  <c:v>67</c:v>
                </c:pt>
                <c:pt idx="4">
                  <c:v>86</c:v>
                </c:pt>
                <c:pt idx="5">
                  <c:v>55</c:v>
                </c:pt>
                <c:pt idx="6">
                  <c:v>48</c:v>
                </c:pt>
                <c:pt idx="7">
                  <c:v>51</c:v>
                </c:pt>
                <c:pt idx="8">
                  <c:v>35</c:v>
                </c:pt>
                <c:pt idx="9" formatCode="#,##0_);[Red]\(#,##0\)">
                  <c:v>48</c:v>
                </c:pt>
                <c:pt idx="10">
                  <c:v>42</c:v>
                </c:pt>
                <c:pt idx="11">
                  <c:v>469</c:v>
                </c:pt>
                <c:pt idx="12" formatCode="#,##0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8-4B9A-8003-46D75BC0F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8896128"/>
        <c:axId val="98897920"/>
      </c:barChart>
      <c:catAx>
        <c:axId val="98896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89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897920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79310344832E-2"/>
              <c:y val="8.1996622079994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896128"/>
        <c:crosses val="autoZero"/>
        <c:crossBetween val="between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931034482758619"/>
          <c:y val="0.18894868088013062"/>
          <c:w val="0.41379310344827591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平成１８年度住基人口</a:t>
            </a:r>
          </a:p>
        </c:rich>
      </c:tx>
      <c:layout>
        <c:manualLayout>
          <c:xMode val="edge"/>
          <c:yMode val="edge"/>
          <c:x val="0.36137931034482756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13793103448272E-2"/>
          <c:y val="0.14082020948259505"/>
          <c:w val="0.8027586206896552"/>
          <c:h val="0.70231851311572724"/>
        </c:manualLayout>
      </c:layout>
      <c:barChart>
        <c:barDir val="col"/>
        <c:grouping val="stacked"/>
        <c:varyColors val="0"/>
        <c:ser>
          <c:idx val="3"/>
          <c:order val="0"/>
          <c:tx>
            <c:v>住基人口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H1８年度!$O$5:$AA$5</c:f>
              <c:strCache>
                <c:ptCount val="13"/>
                <c:pt idx="0">
                  <c:v>平成１８年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平成１９年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H1８年度!$O$10:$AA$10</c:f>
              <c:numCache>
                <c:formatCode>#,##0_ </c:formatCode>
                <c:ptCount val="13"/>
                <c:pt idx="0">
                  <c:v>32422</c:v>
                </c:pt>
                <c:pt idx="1">
                  <c:v>32407</c:v>
                </c:pt>
                <c:pt idx="2">
                  <c:v>32360</c:v>
                </c:pt>
                <c:pt idx="3">
                  <c:v>32347</c:v>
                </c:pt>
                <c:pt idx="4">
                  <c:v>32356</c:v>
                </c:pt>
                <c:pt idx="5">
                  <c:v>32310</c:v>
                </c:pt>
                <c:pt idx="6">
                  <c:v>32279</c:v>
                </c:pt>
                <c:pt idx="7">
                  <c:v>32226</c:v>
                </c:pt>
                <c:pt idx="8">
                  <c:v>32232</c:v>
                </c:pt>
                <c:pt idx="9">
                  <c:v>32169</c:v>
                </c:pt>
                <c:pt idx="10">
                  <c:v>32128</c:v>
                </c:pt>
                <c:pt idx="11">
                  <c:v>31753</c:v>
                </c:pt>
                <c:pt idx="12">
                  <c:v>31902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4-45A1-931B-8549DC9FB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9393920"/>
        <c:axId val="99395840"/>
      </c:barChart>
      <c:lineChart>
        <c:grouping val="standard"/>
        <c:varyColors val="0"/>
        <c:ser>
          <c:idx val="4"/>
          <c:order val="1"/>
          <c:tx>
            <c:v>前月比較増減人数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H1８年度!$O$11:$AA$11</c:f>
              <c:numCache>
                <c:formatCode>0;"▲ "0</c:formatCode>
                <c:ptCount val="13"/>
                <c:pt idx="0">
                  <c:v>80</c:v>
                </c:pt>
                <c:pt idx="1">
                  <c:v>-15</c:v>
                </c:pt>
                <c:pt idx="2">
                  <c:v>-47</c:v>
                </c:pt>
                <c:pt idx="3">
                  <c:v>-13</c:v>
                </c:pt>
                <c:pt idx="4">
                  <c:v>9</c:v>
                </c:pt>
                <c:pt idx="5">
                  <c:v>-46</c:v>
                </c:pt>
                <c:pt idx="6">
                  <c:v>-31</c:v>
                </c:pt>
                <c:pt idx="7">
                  <c:v>-53</c:v>
                </c:pt>
                <c:pt idx="8">
                  <c:v>6</c:v>
                </c:pt>
                <c:pt idx="9">
                  <c:v>-63</c:v>
                </c:pt>
                <c:pt idx="10">
                  <c:v>-41</c:v>
                </c:pt>
                <c:pt idx="11">
                  <c:v>-375</c:v>
                </c:pt>
                <c:pt idx="12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04-45A1-931B-8549DC9FB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02112"/>
        <c:axId val="99403648"/>
      </c:lineChart>
      <c:catAx>
        <c:axId val="99393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3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395840"/>
        <c:scaling>
          <c:orientation val="minMax"/>
          <c:max val="32500"/>
          <c:min val="3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79310344832E-2"/>
              <c:y val="8.37791532742899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393920"/>
        <c:crosses val="autoZero"/>
        <c:crossBetween val="between"/>
      </c:valAx>
      <c:catAx>
        <c:axId val="99402112"/>
        <c:scaling>
          <c:orientation val="minMax"/>
        </c:scaling>
        <c:delete val="1"/>
        <c:axPos val="b"/>
        <c:majorTickMark val="out"/>
        <c:minorTickMark val="none"/>
        <c:tickLblPos val="nextTo"/>
        <c:crossAx val="99403648"/>
        <c:crosses val="autoZero"/>
        <c:auto val="1"/>
        <c:lblAlgn val="ctr"/>
        <c:lblOffset val="100"/>
        <c:noMultiLvlLbl val="0"/>
      </c:catAx>
      <c:valAx>
        <c:axId val="99403648"/>
        <c:scaling>
          <c:orientation val="minMax"/>
          <c:max val="400"/>
          <c:min val="-400"/>
        </c:scaling>
        <c:delete val="0"/>
        <c:axPos val="r"/>
        <c:numFmt formatCode="0;&quot;▲ &quot;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4021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517241379310345"/>
          <c:y val="0.16399324415998801"/>
          <c:w val="0.4689655172413793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平成１８年度転入・転出者</a:t>
            </a:r>
          </a:p>
        </c:rich>
      </c:tx>
      <c:layout>
        <c:manualLayout>
          <c:xMode val="edge"/>
          <c:yMode val="edge"/>
          <c:x val="0.33931034482758621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10344827586209E-2"/>
          <c:y val="0.14082020948259505"/>
          <c:w val="0.91724137931034477"/>
          <c:h val="0.70231851311572724"/>
        </c:manualLayout>
      </c:layout>
      <c:barChart>
        <c:barDir val="col"/>
        <c:grouping val="clustered"/>
        <c:varyColors val="0"/>
        <c:ser>
          <c:idx val="3"/>
          <c:order val="0"/>
          <c:tx>
            <c:v>転入者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H1８年度!$O$15:$AA$15</c:f>
              <c:strCache>
                <c:ptCount val="13"/>
                <c:pt idx="0">
                  <c:v>平成１８年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H1８年度!$O$16:$AA$16</c:f>
              <c:numCache>
                <c:formatCode>General</c:formatCode>
                <c:ptCount val="13"/>
                <c:pt idx="0">
                  <c:v>218</c:v>
                </c:pt>
                <c:pt idx="1">
                  <c:v>50</c:v>
                </c:pt>
                <c:pt idx="2">
                  <c:v>32</c:v>
                </c:pt>
                <c:pt idx="3">
                  <c:v>51</c:v>
                </c:pt>
                <c:pt idx="4">
                  <c:v>99</c:v>
                </c:pt>
                <c:pt idx="5">
                  <c:v>43</c:v>
                </c:pt>
                <c:pt idx="6">
                  <c:v>34</c:v>
                </c:pt>
                <c:pt idx="7">
                  <c:v>24</c:v>
                </c:pt>
                <c:pt idx="8">
                  <c:v>48</c:v>
                </c:pt>
                <c:pt idx="9">
                  <c:v>24</c:v>
                </c:pt>
                <c:pt idx="10">
                  <c:v>32</c:v>
                </c:pt>
                <c:pt idx="11">
                  <c:v>165</c:v>
                </c:pt>
                <c:pt idx="12" formatCode="#,##0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5A-4828-883B-25E3C5BD3EFF}"/>
            </c:ext>
          </c:extLst>
        </c:ser>
        <c:ser>
          <c:idx val="0"/>
          <c:order val="1"/>
          <c:tx>
            <c:v>転出者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H1８年度!$O$15:$AA$15</c:f>
              <c:strCache>
                <c:ptCount val="13"/>
                <c:pt idx="0">
                  <c:v>平成１８年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H1８年度!$O$17:$AA$17</c:f>
              <c:numCache>
                <c:formatCode>General</c:formatCode>
                <c:ptCount val="13"/>
                <c:pt idx="0">
                  <c:v>129</c:v>
                </c:pt>
                <c:pt idx="1">
                  <c:v>69</c:v>
                </c:pt>
                <c:pt idx="2">
                  <c:v>71</c:v>
                </c:pt>
                <c:pt idx="3">
                  <c:v>56</c:v>
                </c:pt>
                <c:pt idx="4">
                  <c:v>92</c:v>
                </c:pt>
                <c:pt idx="5">
                  <c:v>71</c:v>
                </c:pt>
                <c:pt idx="6">
                  <c:v>59</c:v>
                </c:pt>
                <c:pt idx="7">
                  <c:v>56</c:v>
                </c:pt>
                <c:pt idx="8">
                  <c:v>33</c:v>
                </c:pt>
                <c:pt idx="9" formatCode="#,##0_);[Red]\(#,##0\)">
                  <c:v>74</c:v>
                </c:pt>
                <c:pt idx="10">
                  <c:v>66</c:v>
                </c:pt>
                <c:pt idx="11">
                  <c:v>511</c:v>
                </c:pt>
                <c:pt idx="12" formatCode="#,##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5A-4828-883B-25E3C5BD3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9238272"/>
        <c:axId val="99239808"/>
      </c:barChart>
      <c:catAx>
        <c:axId val="99238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23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239808"/>
        <c:scaling>
          <c:orientation val="minMax"/>
          <c:max val="6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79310344832E-2"/>
              <c:y val="8.377915327428990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238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620689655172413"/>
          <c:y val="0.24955474148619122"/>
          <c:w val="0.46896551724137936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令和４年度転入・転出者</a:t>
            </a:r>
          </a:p>
        </c:rich>
      </c:tx>
      <c:layout>
        <c:manualLayout>
          <c:xMode val="edge"/>
          <c:yMode val="edge"/>
          <c:x val="0.33931037466470537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10344827586438E-2"/>
          <c:y val="0.13903767518534701"/>
          <c:w val="0.91724137931034477"/>
          <c:h val="0.70410104741297563"/>
        </c:manualLayout>
      </c:layout>
      <c:barChart>
        <c:barDir val="col"/>
        <c:grouping val="clustered"/>
        <c:varyColors val="0"/>
        <c:ser>
          <c:idx val="3"/>
          <c:order val="0"/>
          <c:tx>
            <c:v>転入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'R４年度 '!$O$15:$AA$15</c:f>
              <c:strCache>
                <c:ptCount val="13"/>
                <c:pt idx="0">
                  <c:v>令和４年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令和５年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'R４年度 '!$O$16:$AA$16</c:f>
              <c:numCache>
                <c:formatCode>#,##0_);[Red]\(#,##0\)</c:formatCode>
                <c:ptCount val="13"/>
                <c:pt idx="0" formatCode="#,##0">
                  <c:v>157</c:v>
                </c:pt>
                <c:pt idx="1">
                  <c:v>43</c:v>
                </c:pt>
                <c:pt idx="2" formatCode="#,##0">
                  <c:v>40</c:v>
                </c:pt>
                <c:pt idx="3" formatCode="#,##0_);[Red]\(#,##0\)">
                  <c:v>31</c:v>
                </c:pt>
                <c:pt idx="4" formatCode="General">
                  <c:v>34</c:v>
                </c:pt>
                <c:pt idx="5" formatCode="#,##0">
                  <c:v>20</c:v>
                </c:pt>
                <c:pt idx="6" formatCode="General">
                  <c:v>34</c:v>
                </c:pt>
                <c:pt idx="7" formatCode="General">
                  <c:v>20</c:v>
                </c:pt>
                <c:pt idx="8" formatCode="General">
                  <c:v>27</c:v>
                </c:pt>
                <c:pt idx="9" formatCode="General">
                  <c:v>36</c:v>
                </c:pt>
                <c:pt idx="10" formatCode="General">
                  <c:v>24</c:v>
                </c:pt>
                <c:pt idx="11" formatCode="General">
                  <c:v>200</c:v>
                </c:pt>
                <c:pt idx="1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D-4E36-A6A4-3ADE0F982A15}"/>
            </c:ext>
          </c:extLst>
        </c:ser>
        <c:ser>
          <c:idx val="0"/>
          <c:order val="1"/>
          <c:tx>
            <c:v>転出</c:v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'R４年度 '!$O$15:$AA$15</c:f>
              <c:strCache>
                <c:ptCount val="13"/>
                <c:pt idx="0">
                  <c:v>令和４年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令和５年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'R４年度 '!$O$17:$AA$17</c:f>
              <c:numCache>
                <c:formatCode>General</c:formatCode>
                <c:ptCount val="13"/>
                <c:pt idx="0">
                  <c:v>58</c:v>
                </c:pt>
                <c:pt idx="1">
                  <c:v>43</c:v>
                </c:pt>
                <c:pt idx="2" formatCode="#,##0">
                  <c:v>35</c:v>
                </c:pt>
                <c:pt idx="3">
                  <c:v>21</c:v>
                </c:pt>
                <c:pt idx="4">
                  <c:v>62</c:v>
                </c:pt>
                <c:pt idx="5">
                  <c:v>44</c:v>
                </c:pt>
                <c:pt idx="6">
                  <c:v>25</c:v>
                </c:pt>
                <c:pt idx="7">
                  <c:v>33</c:v>
                </c:pt>
                <c:pt idx="8">
                  <c:v>27</c:v>
                </c:pt>
                <c:pt idx="9" formatCode="#,##0_);[Red]\(#,##0\)">
                  <c:v>26</c:v>
                </c:pt>
                <c:pt idx="10">
                  <c:v>39</c:v>
                </c:pt>
                <c:pt idx="11">
                  <c:v>453</c:v>
                </c:pt>
                <c:pt idx="1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1D-4E36-A6A4-3ADE0F982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5491584"/>
        <c:axId val="95493120"/>
      </c:barChart>
      <c:catAx>
        <c:axId val="95491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49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493120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54446078853E-2"/>
              <c:y val="8.1996622079994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491584"/>
        <c:crosses val="autoZero"/>
        <c:crossBetween val="between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931037466470541"/>
          <c:y val="0.18894868088013062"/>
          <c:w val="0.41379308355686306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令和３年度住基人口</a:t>
            </a:r>
          </a:p>
        </c:rich>
      </c:tx>
      <c:layout>
        <c:manualLayout>
          <c:xMode val="edge"/>
          <c:yMode val="edge"/>
          <c:x val="0.36137925067058929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13793103448189E-2"/>
          <c:y val="0.14082020948259524"/>
          <c:w val="0.80275862068965564"/>
          <c:h val="0.70231851311572724"/>
        </c:manualLayout>
      </c:layout>
      <c:barChart>
        <c:barDir val="col"/>
        <c:grouping val="stacked"/>
        <c:varyColors val="0"/>
        <c:ser>
          <c:idx val="3"/>
          <c:order val="0"/>
          <c:tx>
            <c:v>住基人口</c:v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'R３年度 '!$O$5:$AA$5</c:f>
              <c:strCache>
                <c:ptCount val="13"/>
                <c:pt idx="0">
                  <c:v>令和３年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令和４年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'R３年度 '!$O$10:$Z$10</c:f>
              <c:numCache>
                <c:formatCode>#,##0_ </c:formatCode>
                <c:ptCount val="12"/>
                <c:pt idx="0">
                  <c:v>25699</c:v>
                </c:pt>
                <c:pt idx="1">
                  <c:v>25686</c:v>
                </c:pt>
                <c:pt idx="2">
                  <c:v>25669</c:v>
                </c:pt>
                <c:pt idx="3">
                  <c:v>25643</c:v>
                </c:pt>
                <c:pt idx="4">
                  <c:v>25623</c:v>
                </c:pt>
                <c:pt idx="5">
                  <c:v>25600</c:v>
                </c:pt>
                <c:pt idx="6">
                  <c:v>25562</c:v>
                </c:pt>
                <c:pt idx="7">
                  <c:v>25537</c:v>
                </c:pt>
                <c:pt idx="8">
                  <c:v>25492</c:v>
                </c:pt>
                <c:pt idx="9">
                  <c:v>25435</c:v>
                </c:pt>
                <c:pt idx="10">
                  <c:v>25378</c:v>
                </c:pt>
                <c:pt idx="11">
                  <c:v>25171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7-48DE-ACE0-13706A49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7467392"/>
        <c:axId val="103101568"/>
      </c:barChart>
      <c:lineChart>
        <c:grouping val="standard"/>
        <c:varyColors val="0"/>
        <c:ser>
          <c:idx val="4"/>
          <c:order val="1"/>
          <c:tx>
            <c:v>前月比較増減人数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'R３年度 '!$O$5:$Z$5</c:f>
              <c:strCache>
                <c:ptCount val="12"/>
                <c:pt idx="0">
                  <c:v>令和３年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令和４年
１月末</c:v>
                </c:pt>
                <c:pt idx="10">
                  <c:v>２月末</c:v>
                </c:pt>
                <c:pt idx="11">
                  <c:v>３月末</c:v>
                </c:pt>
              </c:strCache>
            </c:strRef>
          </c:cat>
          <c:val>
            <c:numRef>
              <c:f>'R３年度 '!$O$11:$Z$11</c:f>
              <c:numCache>
                <c:formatCode>0;"▲ "0</c:formatCode>
                <c:ptCount val="12"/>
                <c:pt idx="0">
                  <c:v>73</c:v>
                </c:pt>
                <c:pt idx="1">
                  <c:v>-13</c:v>
                </c:pt>
                <c:pt idx="2">
                  <c:v>-17</c:v>
                </c:pt>
                <c:pt idx="3">
                  <c:v>-26</c:v>
                </c:pt>
                <c:pt idx="4">
                  <c:v>-20</c:v>
                </c:pt>
                <c:pt idx="5">
                  <c:v>-23</c:v>
                </c:pt>
                <c:pt idx="6">
                  <c:v>-38</c:v>
                </c:pt>
                <c:pt idx="7">
                  <c:v>-25</c:v>
                </c:pt>
                <c:pt idx="8">
                  <c:v>-45</c:v>
                </c:pt>
                <c:pt idx="9">
                  <c:v>-57</c:v>
                </c:pt>
                <c:pt idx="10">
                  <c:v>-57</c:v>
                </c:pt>
                <c:pt idx="11">
                  <c:v>-207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87-48DE-ACE0-13706A49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03872"/>
        <c:axId val="103769216"/>
      </c:lineChart>
      <c:catAx>
        <c:axId val="97467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 anchor="ctr" anchorCtr="1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0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101568"/>
        <c:scaling>
          <c:orientation val="minMax"/>
          <c:max val="28000"/>
          <c:min val="2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54446078853E-2"/>
              <c:y val="8.37791532742899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67392"/>
        <c:crosses val="autoZero"/>
        <c:crossBetween val="between"/>
        <c:majorUnit val="250"/>
      </c:valAx>
      <c:catAx>
        <c:axId val="103103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769216"/>
        <c:crosses val="autoZero"/>
        <c:auto val="1"/>
        <c:lblAlgn val="ctr"/>
        <c:lblOffset val="100"/>
        <c:noMultiLvlLbl val="0"/>
      </c:catAx>
      <c:valAx>
        <c:axId val="103769216"/>
        <c:scaling>
          <c:orientation val="minMax"/>
          <c:max val="300"/>
          <c:min val="-400"/>
        </c:scaling>
        <c:delete val="0"/>
        <c:axPos val="r"/>
        <c:numFmt formatCode="0;&quot;▲ &quot;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038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379308355686308"/>
          <c:y val="0.181818556102947"/>
          <c:w val="0.46896556199705813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令和３年度転入・転出者</a:t>
            </a:r>
          </a:p>
        </c:rich>
      </c:tx>
      <c:layout>
        <c:manualLayout>
          <c:xMode val="edge"/>
          <c:yMode val="edge"/>
          <c:x val="0.33931037466470537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10344827586438E-2"/>
          <c:y val="0.13903767518534701"/>
          <c:w val="0.91724137931034477"/>
          <c:h val="0.70410104741297563"/>
        </c:manualLayout>
      </c:layout>
      <c:barChart>
        <c:barDir val="col"/>
        <c:grouping val="clustered"/>
        <c:varyColors val="0"/>
        <c:ser>
          <c:idx val="3"/>
          <c:order val="0"/>
          <c:tx>
            <c:v>転入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'R３年度 '!$O$15:$AA$15</c:f>
              <c:strCache>
                <c:ptCount val="13"/>
                <c:pt idx="0">
                  <c:v>令和３年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令和４年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'R３年度 '!$O$16:$AA$16</c:f>
              <c:numCache>
                <c:formatCode>#,##0_);[Red]\(#,##0\)</c:formatCode>
                <c:ptCount val="13"/>
                <c:pt idx="0" formatCode="#,##0">
                  <c:v>161</c:v>
                </c:pt>
                <c:pt idx="1">
                  <c:v>28</c:v>
                </c:pt>
                <c:pt idx="2" formatCode="#,##0">
                  <c:v>23</c:v>
                </c:pt>
                <c:pt idx="3" formatCode="#,##0_);[Red]\(#,##0\)">
                  <c:v>41</c:v>
                </c:pt>
                <c:pt idx="4" formatCode="General">
                  <c:v>45</c:v>
                </c:pt>
                <c:pt idx="5" formatCode="#,##0">
                  <c:v>35</c:v>
                </c:pt>
                <c:pt idx="6" formatCode="General">
                  <c:v>21</c:v>
                </c:pt>
                <c:pt idx="7" formatCode="General">
                  <c:v>26</c:v>
                </c:pt>
                <c:pt idx="8" formatCode="General">
                  <c:v>23</c:v>
                </c:pt>
                <c:pt idx="9" formatCode="General">
                  <c:v>22</c:v>
                </c:pt>
                <c:pt idx="10" formatCode="General">
                  <c:v>29</c:v>
                </c:pt>
                <c:pt idx="11" formatCode="General">
                  <c:v>239</c:v>
                </c:pt>
                <c:pt idx="1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C9-4F53-A6F8-3463212FD081}"/>
            </c:ext>
          </c:extLst>
        </c:ser>
        <c:ser>
          <c:idx val="0"/>
          <c:order val="1"/>
          <c:tx>
            <c:v>転出</c:v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'R３年度 '!$O$15:$AA$15</c:f>
              <c:strCache>
                <c:ptCount val="13"/>
                <c:pt idx="0">
                  <c:v>令和３年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令和４年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'R３年度 '!$O$17:$AA$17</c:f>
              <c:numCache>
                <c:formatCode>General</c:formatCode>
                <c:ptCount val="13"/>
                <c:pt idx="0">
                  <c:v>56</c:v>
                </c:pt>
                <c:pt idx="1">
                  <c:v>31</c:v>
                </c:pt>
                <c:pt idx="2" formatCode="#,##0">
                  <c:v>33</c:v>
                </c:pt>
                <c:pt idx="3">
                  <c:v>45</c:v>
                </c:pt>
                <c:pt idx="4">
                  <c:v>43</c:v>
                </c:pt>
                <c:pt idx="5">
                  <c:v>34</c:v>
                </c:pt>
                <c:pt idx="6">
                  <c:v>38</c:v>
                </c:pt>
                <c:pt idx="7">
                  <c:v>17</c:v>
                </c:pt>
                <c:pt idx="8">
                  <c:v>27</c:v>
                </c:pt>
                <c:pt idx="9" formatCode="#,##0_);[Red]\(#,##0\)">
                  <c:v>38</c:v>
                </c:pt>
                <c:pt idx="10">
                  <c:v>47</c:v>
                </c:pt>
                <c:pt idx="11">
                  <c:v>420</c:v>
                </c:pt>
                <c:pt idx="1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C9-4F53-A6F8-3463212FD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5491584"/>
        <c:axId val="95493120"/>
      </c:barChart>
      <c:catAx>
        <c:axId val="95491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49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493120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54446078853E-2"/>
              <c:y val="8.1996622079994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491584"/>
        <c:crosses val="autoZero"/>
        <c:crossBetween val="between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931037466470541"/>
          <c:y val="0.18894868088013062"/>
          <c:w val="0.41379308355686306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令和２年度住基人口　</a:t>
            </a:r>
            <a:r>
              <a:rPr lang="en-US" altLang="ja-JP"/>
              <a:t>※</a:t>
            </a:r>
            <a:r>
              <a:rPr lang="ja-JP" altLang="en-US"/>
              <a:t>表の目盛を調整しました。</a:t>
            </a:r>
          </a:p>
        </c:rich>
      </c:tx>
      <c:layout>
        <c:manualLayout>
          <c:xMode val="edge"/>
          <c:yMode val="edge"/>
          <c:x val="0.20753309682443541"/>
          <c:y val="2.8520450760878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13793103448189E-2"/>
          <c:y val="0.14082020948259524"/>
          <c:w val="0.80275862068965564"/>
          <c:h val="0.70231851311572724"/>
        </c:manualLayout>
      </c:layout>
      <c:barChart>
        <c:barDir val="col"/>
        <c:grouping val="stacked"/>
        <c:varyColors val="0"/>
        <c:ser>
          <c:idx val="3"/>
          <c:order val="0"/>
          <c:tx>
            <c:v>住基人口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'R２年度 '!$O$5:$AA$5</c:f>
              <c:strCache>
                <c:ptCount val="13"/>
                <c:pt idx="0">
                  <c:v>令和２年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令和３年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'R２年度 '!$O$10:$Z$10</c:f>
              <c:numCache>
                <c:formatCode>#,##0_ </c:formatCode>
                <c:ptCount val="12"/>
                <c:pt idx="0">
                  <c:v>26136</c:v>
                </c:pt>
                <c:pt idx="1">
                  <c:v>26124</c:v>
                </c:pt>
                <c:pt idx="2">
                  <c:v>26117</c:v>
                </c:pt>
                <c:pt idx="3">
                  <c:v>26099</c:v>
                </c:pt>
                <c:pt idx="4">
                  <c:v>26086</c:v>
                </c:pt>
                <c:pt idx="5">
                  <c:v>26070</c:v>
                </c:pt>
                <c:pt idx="6">
                  <c:v>26036</c:v>
                </c:pt>
                <c:pt idx="7">
                  <c:v>26012</c:v>
                </c:pt>
                <c:pt idx="8">
                  <c:v>25976</c:v>
                </c:pt>
                <c:pt idx="9">
                  <c:v>25943</c:v>
                </c:pt>
                <c:pt idx="10">
                  <c:v>25889</c:v>
                </c:pt>
                <c:pt idx="11">
                  <c:v>25626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B-44BA-8E18-B4A1539FD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7467392"/>
        <c:axId val="103101568"/>
      </c:barChart>
      <c:lineChart>
        <c:grouping val="standard"/>
        <c:varyColors val="0"/>
        <c:ser>
          <c:idx val="4"/>
          <c:order val="1"/>
          <c:tx>
            <c:v>前月比較増減人数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'R２年度 '!$O$5:$Z$5</c:f>
              <c:strCache>
                <c:ptCount val="12"/>
                <c:pt idx="0">
                  <c:v>令和２年
４月末</c:v>
                </c:pt>
                <c:pt idx="1">
                  <c:v>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令和３年
１月末</c:v>
                </c:pt>
                <c:pt idx="10">
                  <c:v>２月末</c:v>
                </c:pt>
                <c:pt idx="11">
                  <c:v>３月末</c:v>
                </c:pt>
              </c:strCache>
            </c:strRef>
          </c:cat>
          <c:val>
            <c:numRef>
              <c:f>'R２年度 '!$O$11:$Z$11</c:f>
              <c:numCache>
                <c:formatCode>0;"▲ "0</c:formatCode>
                <c:ptCount val="12"/>
                <c:pt idx="0">
                  <c:v>66</c:v>
                </c:pt>
                <c:pt idx="1">
                  <c:v>-12</c:v>
                </c:pt>
                <c:pt idx="2">
                  <c:v>-7</c:v>
                </c:pt>
                <c:pt idx="3">
                  <c:v>-18</c:v>
                </c:pt>
                <c:pt idx="4">
                  <c:v>-13</c:v>
                </c:pt>
                <c:pt idx="5">
                  <c:v>-16</c:v>
                </c:pt>
                <c:pt idx="6">
                  <c:v>-34</c:v>
                </c:pt>
                <c:pt idx="7">
                  <c:v>-24</c:v>
                </c:pt>
                <c:pt idx="8">
                  <c:v>-36</c:v>
                </c:pt>
                <c:pt idx="9">
                  <c:v>-33</c:v>
                </c:pt>
                <c:pt idx="10">
                  <c:v>-54</c:v>
                </c:pt>
                <c:pt idx="11">
                  <c:v>-263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B-44BA-8E18-B4A1539FD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03872"/>
        <c:axId val="103769216"/>
      </c:lineChart>
      <c:catAx>
        <c:axId val="97467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 anchor="ctr" anchorCtr="1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0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101568"/>
        <c:scaling>
          <c:orientation val="minMax"/>
          <c:max val="28000"/>
          <c:min val="2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54446078853E-2"/>
              <c:y val="8.37791532742899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67392"/>
        <c:crosses val="autoZero"/>
        <c:crossBetween val="between"/>
        <c:majorUnit val="500"/>
      </c:valAx>
      <c:catAx>
        <c:axId val="103103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769216"/>
        <c:crosses val="autoZero"/>
        <c:auto val="1"/>
        <c:lblAlgn val="ctr"/>
        <c:lblOffset val="100"/>
        <c:noMultiLvlLbl val="0"/>
      </c:catAx>
      <c:valAx>
        <c:axId val="103769216"/>
        <c:scaling>
          <c:orientation val="minMax"/>
          <c:max val="300"/>
          <c:min val="-400"/>
        </c:scaling>
        <c:delete val="0"/>
        <c:axPos val="r"/>
        <c:numFmt formatCode="0;&quot;▲ &quot;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038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379308355686308"/>
          <c:y val="0.181818556102947"/>
          <c:w val="0.46896556199705813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令和２年度転入・転出者</a:t>
            </a:r>
          </a:p>
        </c:rich>
      </c:tx>
      <c:layout>
        <c:manualLayout>
          <c:xMode val="edge"/>
          <c:yMode val="edge"/>
          <c:x val="0.33931037466470537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10344827586438E-2"/>
          <c:y val="0.13903767518534701"/>
          <c:w val="0.91724137931034477"/>
          <c:h val="0.70410104741297563"/>
        </c:manualLayout>
      </c:layout>
      <c:barChart>
        <c:barDir val="col"/>
        <c:grouping val="clustered"/>
        <c:varyColors val="0"/>
        <c:ser>
          <c:idx val="3"/>
          <c:order val="0"/>
          <c:tx>
            <c:v>転入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'R２年度 '!$O$15:$AA$15</c:f>
              <c:strCache>
                <c:ptCount val="13"/>
                <c:pt idx="0">
                  <c:v>令和２年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令和３年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'R２年度 '!$O$16:$AA$16</c:f>
              <c:numCache>
                <c:formatCode>#,##0_);[Red]\(#,##0\)</c:formatCode>
                <c:ptCount val="13"/>
                <c:pt idx="0" formatCode="#,##0">
                  <c:v>172</c:v>
                </c:pt>
                <c:pt idx="1">
                  <c:v>36</c:v>
                </c:pt>
                <c:pt idx="2" formatCode="#,##0">
                  <c:v>29</c:v>
                </c:pt>
                <c:pt idx="3" formatCode="#,##0_);[Red]\(#,##0\)">
                  <c:v>33</c:v>
                </c:pt>
                <c:pt idx="4" formatCode="General">
                  <c:v>43</c:v>
                </c:pt>
                <c:pt idx="5" formatCode="#,##0">
                  <c:v>49</c:v>
                </c:pt>
                <c:pt idx="6" formatCode="General">
                  <c:v>38</c:v>
                </c:pt>
                <c:pt idx="7" formatCode="General">
                  <c:v>19</c:v>
                </c:pt>
                <c:pt idx="8" formatCode="General">
                  <c:v>32</c:v>
                </c:pt>
                <c:pt idx="9" formatCode="General">
                  <c:v>35</c:v>
                </c:pt>
                <c:pt idx="10" formatCode="General">
                  <c:v>24</c:v>
                </c:pt>
                <c:pt idx="11" formatCode="General">
                  <c:v>224</c:v>
                </c:pt>
                <c:pt idx="1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B-4B88-9E65-2220DB75865B}"/>
            </c:ext>
          </c:extLst>
        </c:ser>
        <c:ser>
          <c:idx val="0"/>
          <c:order val="1"/>
          <c:tx>
            <c:v>転出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'R２年度 '!$O$15:$AA$15</c:f>
              <c:strCache>
                <c:ptCount val="13"/>
                <c:pt idx="0">
                  <c:v>令和２年
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令和３年
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'R２年度 '!$O$17:$AA$17</c:f>
              <c:numCache>
                <c:formatCode>General</c:formatCode>
                <c:ptCount val="13"/>
                <c:pt idx="0">
                  <c:v>77</c:v>
                </c:pt>
                <c:pt idx="1">
                  <c:v>27</c:v>
                </c:pt>
                <c:pt idx="2" formatCode="#,##0">
                  <c:v>30</c:v>
                </c:pt>
                <c:pt idx="3">
                  <c:v>43</c:v>
                </c:pt>
                <c:pt idx="4">
                  <c:v>34</c:v>
                </c:pt>
                <c:pt idx="5">
                  <c:v>50</c:v>
                </c:pt>
                <c:pt idx="6">
                  <c:v>48</c:v>
                </c:pt>
                <c:pt idx="7">
                  <c:v>20</c:v>
                </c:pt>
                <c:pt idx="8">
                  <c:v>28</c:v>
                </c:pt>
                <c:pt idx="9" formatCode="#,##0_);[Red]\(#,##0\)">
                  <c:v>30</c:v>
                </c:pt>
                <c:pt idx="10">
                  <c:v>47</c:v>
                </c:pt>
                <c:pt idx="11">
                  <c:v>457</c:v>
                </c:pt>
                <c:pt idx="1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AB-4B88-9E65-2220DB758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5491584"/>
        <c:axId val="95493120"/>
      </c:barChart>
      <c:catAx>
        <c:axId val="95491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49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493120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54446078853E-2"/>
              <c:y val="8.1996622079994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491584"/>
        <c:crosses val="autoZero"/>
        <c:crossBetween val="between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931037466470541"/>
          <c:y val="0.18894868088013062"/>
          <c:w val="0.41379308355686306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令和元年度住基人口</a:t>
            </a:r>
          </a:p>
        </c:rich>
      </c:tx>
      <c:layout>
        <c:manualLayout>
          <c:xMode val="edge"/>
          <c:yMode val="edge"/>
          <c:x val="0.36137925067058929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13793103448189E-2"/>
          <c:y val="0.14082020948259524"/>
          <c:w val="0.80275862068965564"/>
          <c:h val="0.70231851311572724"/>
        </c:manualLayout>
      </c:layout>
      <c:barChart>
        <c:barDir val="col"/>
        <c:grouping val="stacked"/>
        <c:varyColors val="0"/>
        <c:ser>
          <c:idx val="3"/>
          <c:order val="0"/>
          <c:tx>
            <c:v>住基人口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H３１年度!$O$5:$AA$5</c:f>
              <c:strCache>
                <c:ptCount val="13"/>
                <c:pt idx="0">
                  <c:v>平成３１年
４月末</c:v>
                </c:pt>
                <c:pt idx="1">
                  <c:v>令和元年５月末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令和２年
１月末</c:v>
                </c:pt>
                <c:pt idx="10">
                  <c:v>２月末</c:v>
                </c:pt>
                <c:pt idx="11">
                  <c:v>３月末</c:v>
                </c:pt>
                <c:pt idx="12">
                  <c:v>４月末</c:v>
                </c:pt>
              </c:strCache>
            </c:strRef>
          </c:cat>
          <c:val>
            <c:numRef>
              <c:f>H３１年度!$O$10:$Z$10</c:f>
              <c:numCache>
                <c:formatCode>#,##0_ </c:formatCode>
                <c:ptCount val="12"/>
                <c:pt idx="0">
                  <c:v>26651</c:v>
                </c:pt>
                <c:pt idx="1">
                  <c:v>26611</c:v>
                </c:pt>
                <c:pt idx="2">
                  <c:v>26589</c:v>
                </c:pt>
                <c:pt idx="3">
                  <c:v>26553</c:v>
                </c:pt>
                <c:pt idx="4">
                  <c:v>26538</c:v>
                </c:pt>
                <c:pt idx="5">
                  <c:v>26518</c:v>
                </c:pt>
                <c:pt idx="6">
                  <c:v>26520</c:v>
                </c:pt>
                <c:pt idx="7">
                  <c:v>26471</c:v>
                </c:pt>
                <c:pt idx="8">
                  <c:v>26437</c:v>
                </c:pt>
                <c:pt idx="9">
                  <c:v>26398</c:v>
                </c:pt>
                <c:pt idx="10">
                  <c:v>26336</c:v>
                </c:pt>
                <c:pt idx="11">
                  <c:v>26070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4-4B83-B12E-885DA14DC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7467392"/>
        <c:axId val="103101568"/>
      </c:barChart>
      <c:lineChart>
        <c:grouping val="standard"/>
        <c:varyColors val="0"/>
        <c:ser>
          <c:idx val="4"/>
          <c:order val="1"/>
          <c:tx>
            <c:v>前月比較増減人数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H３１年度!$O$5:$Z$5</c:f>
              <c:strCache>
                <c:ptCount val="12"/>
                <c:pt idx="0">
                  <c:v>平成３１年
４月末</c:v>
                </c:pt>
                <c:pt idx="1">
                  <c:v>令和元年５月末</c:v>
                </c:pt>
                <c:pt idx="2">
                  <c:v>６月末</c:v>
                </c:pt>
                <c:pt idx="3">
                  <c:v>７月末</c:v>
                </c:pt>
                <c:pt idx="4">
                  <c:v>８月末</c:v>
                </c:pt>
                <c:pt idx="5">
                  <c:v>９月末</c:v>
                </c:pt>
                <c:pt idx="6">
                  <c:v>１０月末</c:v>
                </c:pt>
                <c:pt idx="7">
                  <c:v>１１月末</c:v>
                </c:pt>
                <c:pt idx="8">
                  <c:v>１２月末</c:v>
                </c:pt>
                <c:pt idx="9">
                  <c:v>令和２年
１月末</c:v>
                </c:pt>
                <c:pt idx="10">
                  <c:v>２月末</c:v>
                </c:pt>
                <c:pt idx="11">
                  <c:v>３月末</c:v>
                </c:pt>
              </c:strCache>
            </c:strRef>
          </c:cat>
          <c:val>
            <c:numRef>
              <c:f>H３１年度!$O$11:$Z$11</c:f>
              <c:numCache>
                <c:formatCode>0;"▲ "0</c:formatCode>
                <c:ptCount val="12"/>
                <c:pt idx="0">
                  <c:v>115</c:v>
                </c:pt>
                <c:pt idx="1">
                  <c:v>-40</c:v>
                </c:pt>
                <c:pt idx="2">
                  <c:v>-22</c:v>
                </c:pt>
                <c:pt idx="3">
                  <c:v>-36</c:v>
                </c:pt>
                <c:pt idx="4">
                  <c:v>-15</c:v>
                </c:pt>
                <c:pt idx="5">
                  <c:v>-20</c:v>
                </c:pt>
                <c:pt idx="6">
                  <c:v>2</c:v>
                </c:pt>
                <c:pt idx="7">
                  <c:v>-49</c:v>
                </c:pt>
                <c:pt idx="8">
                  <c:v>-34</c:v>
                </c:pt>
                <c:pt idx="9">
                  <c:v>-39</c:v>
                </c:pt>
                <c:pt idx="10">
                  <c:v>-62</c:v>
                </c:pt>
                <c:pt idx="11">
                  <c:v>-266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44-4B83-B12E-885DA14DC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03872"/>
        <c:axId val="103769216"/>
      </c:lineChart>
      <c:catAx>
        <c:axId val="97467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 anchor="ctr" anchorCtr="1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0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101568"/>
        <c:scaling>
          <c:orientation val="minMax"/>
          <c:max val="30000"/>
          <c:min val="26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7241354446078853E-2"/>
              <c:y val="8.37791532742899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67392"/>
        <c:crosses val="autoZero"/>
        <c:crossBetween val="between"/>
        <c:majorUnit val="500"/>
      </c:valAx>
      <c:catAx>
        <c:axId val="103103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769216"/>
        <c:crosses val="autoZero"/>
        <c:auto val="1"/>
        <c:lblAlgn val="ctr"/>
        <c:lblOffset val="100"/>
        <c:noMultiLvlLbl val="0"/>
      </c:catAx>
      <c:valAx>
        <c:axId val="103769216"/>
        <c:scaling>
          <c:orientation val="minMax"/>
          <c:max val="300"/>
          <c:min val="-400"/>
        </c:scaling>
        <c:delete val="0"/>
        <c:axPos val="r"/>
        <c:numFmt formatCode="0;&quot;▲ &quot;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038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379308355686308"/>
          <c:y val="0.181818556102947"/>
          <c:w val="0.46896556199705813"/>
          <c:h val="5.88237165541473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106</xdr:row>
      <xdr:rowOff>38100</xdr:rowOff>
    </xdr:from>
    <xdr:to>
      <xdr:col>11</xdr:col>
      <xdr:colOff>695325</xdr:colOff>
      <xdr:row>137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137</xdr:row>
      <xdr:rowOff>123825</xdr:rowOff>
    </xdr:from>
    <xdr:to>
      <xdr:col>11</xdr:col>
      <xdr:colOff>695325</xdr:colOff>
      <xdr:row>168</xdr:row>
      <xdr:rowOff>152400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106</xdr:row>
      <xdr:rowOff>38100</xdr:rowOff>
    </xdr:from>
    <xdr:to>
      <xdr:col>11</xdr:col>
      <xdr:colOff>695325</xdr:colOff>
      <xdr:row>137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120</xdr:row>
      <xdr:rowOff>28575</xdr:rowOff>
    </xdr:from>
    <xdr:to>
      <xdr:col>10</xdr:col>
      <xdr:colOff>733425</xdr:colOff>
      <xdr:row>120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809625" y="22202775"/>
          <a:ext cx="5619750" cy="19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137</xdr:row>
      <xdr:rowOff>123825</xdr:rowOff>
    </xdr:from>
    <xdr:to>
      <xdr:col>11</xdr:col>
      <xdr:colOff>695325</xdr:colOff>
      <xdr:row>168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0.90239</cdr:x>
      <cdr:y>0.08476</cdr:y>
    </cdr:from>
    <cdr:to>
      <cdr:x>0.98571</cdr:x>
      <cdr:y>0.14638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403" y="407016"/>
          <a:ext cx="502968" cy="290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0.98004</cdr:x>
      <cdr:y>0.09974</cdr:y>
    </cdr:from>
    <cdr:to>
      <cdr:x>0.9899</cdr:x>
      <cdr:y>0.15841</cdr:y>
    </cdr:to>
    <cdr:sp macro="" textlink="">
      <cdr:nvSpPr>
        <cdr:cNvPr id="63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7156" y="488512"/>
          <a:ext cx="63084" cy="287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106</xdr:row>
      <xdr:rowOff>38100</xdr:rowOff>
    </xdr:from>
    <xdr:to>
      <xdr:col>11</xdr:col>
      <xdr:colOff>695325</xdr:colOff>
      <xdr:row>137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119</xdr:row>
      <xdr:rowOff>161925</xdr:rowOff>
    </xdr:from>
    <xdr:to>
      <xdr:col>11</xdr:col>
      <xdr:colOff>0</xdr:colOff>
      <xdr:row>120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819150" y="23564850"/>
          <a:ext cx="5619750" cy="19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137</xdr:row>
      <xdr:rowOff>123825</xdr:rowOff>
    </xdr:from>
    <xdr:to>
      <xdr:col>11</xdr:col>
      <xdr:colOff>695325</xdr:colOff>
      <xdr:row>168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0.90239</cdr:x>
      <cdr:y>0.08476</cdr:y>
    </cdr:from>
    <cdr:to>
      <cdr:x>0.98571</cdr:x>
      <cdr:y>0.14638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403" y="407016"/>
          <a:ext cx="502968" cy="290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0.98004</cdr:x>
      <cdr:y>0.09974</cdr:y>
    </cdr:from>
    <cdr:to>
      <cdr:x>0.9899</cdr:x>
      <cdr:y>0.15841</cdr:y>
    </cdr:to>
    <cdr:sp macro="" textlink="">
      <cdr:nvSpPr>
        <cdr:cNvPr id="63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7156" y="488512"/>
          <a:ext cx="63084" cy="287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106</xdr:row>
      <xdr:rowOff>38100</xdr:rowOff>
    </xdr:from>
    <xdr:to>
      <xdr:col>11</xdr:col>
      <xdr:colOff>695325</xdr:colOff>
      <xdr:row>137</xdr:row>
      <xdr:rowOff>66675</xdr:rowOff>
    </xdr:to>
    <xdr:graphicFrame macro="">
      <xdr:nvGraphicFramePr>
        <xdr:cNvPr id="60160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119</xdr:row>
      <xdr:rowOff>161925</xdr:rowOff>
    </xdr:from>
    <xdr:to>
      <xdr:col>11</xdr:col>
      <xdr:colOff>0</xdr:colOff>
      <xdr:row>120</xdr:row>
      <xdr:rowOff>9525</xdr:rowOff>
    </xdr:to>
    <xdr:sp macro="" textlink="">
      <xdr:nvSpPr>
        <xdr:cNvPr id="6016038" name="Line 2"/>
        <xdr:cNvSpPr>
          <a:spLocks noChangeShapeType="1"/>
        </xdr:cNvSpPr>
      </xdr:nvSpPr>
      <xdr:spPr bwMode="auto">
        <a:xfrm flipV="1">
          <a:off x="819150" y="23564850"/>
          <a:ext cx="5619750" cy="19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137</xdr:row>
      <xdr:rowOff>123825</xdr:rowOff>
    </xdr:from>
    <xdr:to>
      <xdr:col>11</xdr:col>
      <xdr:colOff>695325</xdr:colOff>
      <xdr:row>168</xdr:row>
      <xdr:rowOff>152400</xdr:rowOff>
    </xdr:to>
    <xdr:graphicFrame macro="">
      <xdr:nvGraphicFramePr>
        <xdr:cNvPr id="60160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0.90239</cdr:x>
      <cdr:y>0.08476</cdr:y>
    </cdr:from>
    <cdr:to>
      <cdr:x>0.98571</cdr:x>
      <cdr:y>0.14638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403" y="407016"/>
          <a:ext cx="502968" cy="290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0.98004</cdr:x>
      <cdr:y>0.09974</cdr:y>
    </cdr:from>
    <cdr:to>
      <cdr:x>0.9899</cdr:x>
      <cdr:y>0.15841</cdr:y>
    </cdr:to>
    <cdr:sp macro="" textlink="">
      <cdr:nvSpPr>
        <cdr:cNvPr id="63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7156" y="488512"/>
          <a:ext cx="63084" cy="287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106</xdr:row>
      <xdr:rowOff>38100</xdr:rowOff>
    </xdr:from>
    <xdr:to>
      <xdr:col>11</xdr:col>
      <xdr:colOff>695325</xdr:colOff>
      <xdr:row>137</xdr:row>
      <xdr:rowOff>66675</xdr:rowOff>
    </xdr:to>
    <xdr:graphicFrame macro="">
      <xdr:nvGraphicFramePr>
        <xdr:cNvPr id="42457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119</xdr:row>
      <xdr:rowOff>161925</xdr:rowOff>
    </xdr:from>
    <xdr:to>
      <xdr:col>11</xdr:col>
      <xdr:colOff>0</xdr:colOff>
      <xdr:row>120</xdr:row>
      <xdr:rowOff>9525</xdr:rowOff>
    </xdr:to>
    <xdr:sp macro="" textlink="">
      <xdr:nvSpPr>
        <xdr:cNvPr id="4245758" name="Line 2"/>
        <xdr:cNvSpPr>
          <a:spLocks noChangeShapeType="1"/>
        </xdr:cNvSpPr>
      </xdr:nvSpPr>
      <xdr:spPr bwMode="auto">
        <a:xfrm flipV="1">
          <a:off x="819150" y="23564850"/>
          <a:ext cx="5619750" cy="19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137</xdr:row>
      <xdr:rowOff>123825</xdr:rowOff>
    </xdr:from>
    <xdr:to>
      <xdr:col>11</xdr:col>
      <xdr:colOff>695325</xdr:colOff>
      <xdr:row>168</xdr:row>
      <xdr:rowOff>152400</xdr:rowOff>
    </xdr:to>
    <xdr:graphicFrame macro="">
      <xdr:nvGraphicFramePr>
        <xdr:cNvPr id="42457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0.90239</cdr:x>
      <cdr:y>0.08476</cdr:y>
    </cdr:from>
    <cdr:to>
      <cdr:x>0.98571</cdr:x>
      <cdr:y>0.14638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403" y="407016"/>
          <a:ext cx="502968" cy="290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0.90239</cdr:x>
      <cdr:y>0.08476</cdr:y>
    </cdr:from>
    <cdr:to>
      <cdr:x>0.98571</cdr:x>
      <cdr:y>0.14638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403" y="407016"/>
          <a:ext cx="502968" cy="290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0.98004</cdr:x>
      <cdr:y>0.09974</cdr:y>
    </cdr:from>
    <cdr:to>
      <cdr:x>0.9899</cdr:x>
      <cdr:y>0.15841</cdr:y>
    </cdr:to>
    <cdr:sp macro="" textlink="">
      <cdr:nvSpPr>
        <cdr:cNvPr id="63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7156" y="488512"/>
          <a:ext cx="63084" cy="287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106</xdr:row>
      <xdr:rowOff>38100</xdr:rowOff>
    </xdr:from>
    <xdr:to>
      <xdr:col>11</xdr:col>
      <xdr:colOff>695325</xdr:colOff>
      <xdr:row>137</xdr:row>
      <xdr:rowOff>66675</xdr:rowOff>
    </xdr:to>
    <xdr:graphicFrame macro="">
      <xdr:nvGraphicFramePr>
        <xdr:cNvPr id="35014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119</xdr:row>
      <xdr:rowOff>161925</xdr:rowOff>
    </xdr:from>
    <xdr:to>
      <xdr:col>11</xdr:col>
      <xdr:colOff>0</xdr:colOff>
      <xdr:row>120</xdr:row>
      <xdr:rowOff>9525</xdr:rowOff>
    </xdr:to>
    <xdr:sp macro="" textlink="">
      <xdr:nvSpPr>
        <xdr:cNvPr id="3501409" name="Line 2"/>
        <xdr:cNvSpPr>
          <a:spLocks noChangeShapeType="1"/>
        </xdr:cNvSpPr>
      </xdr:nvSpPr>
      <xdr:spPr bwMode="auto">
        <a:xfrm flipV="1">
          <a:off x="819150" y="23564850"/>
          <a:ext cx="5619750" cy="19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137</xdr:row>
      <xdr:rowOff>123825</xdr:rowOff>
    </xdr:from>
    <xdr:to>
      <xdr:col>11</xdr:col>
      <xdr:colOff>695325</xdr:colOff>
      <xdr:row>168</xdr:row>
      <xdr:rowOff>152400</xdr:rowOff>
    </xdr:to>
    <xdr:graphicFrame macro="">
      <xdr:nvGraphicFramePr>
        <xdr:cNvPr id="35014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0.90239</cdr:x>
      <cdr:y>0.08476</cdr:y>
    </cdr:from>
    <cdr:to>
      <cdr:x>0.98571</cdr:x>
      <cdr:y>0.14638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403" y="407016"/>
          <a:ext cx="502968" cy="290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0.98004</cdr:x>
      <cdr:y>0.09974</cdr:y>
    </cdr:from>
    <cdr:to>
      <cdr:x>0.9899</cdr:x>
      <cdr:y>0.15841</cdr:y>
    </cdr:to>
    <cdr:sp macro="" textlink="">
      <cdr:nvSpPr>
        <cdr:cNvPr id="63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7156" y="488512"/>
          <a:ext cx="63084" cy="287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106</xdr:row>
      <xdr:rowOff>38100</xdr:rowOff>
    </xdr:from>
    <xdr:to>
      <xdr:col>11</xdr:col>
      <xdr:colOff>695325</xdr:colOff>
      <xdr:row>137</xdr:row>
      <xdr:rowOff>66675</xdr:rowOff>
    </xdr:to>
    <xdr:graphicFrame macro="">
      <xdr:nvGraphicFramePr>
        <xdr:cNvPr id="22717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119</xdr:row>
      <xdr:rowOff>161925</xdr:rowOff>
    </xdr:from>
    <xdr:to>
      <xdr:col>11</xdr:col>
      <xdr:colOff>0</xdr:colOff>
      <xdr:row>120</xdr:row>
      <xdr:rowOff>9525</xdr:rowOff>
    </xdr:to>
    <xdr:sp macro="" textlink="">
      <xdr:nvSpPr>
        <xdr:cNvPr id="2271765" name="Line 2"/>
        <xdr:cNvSpPr>
          <a:spLocks noChangeShapeType="1"/>
        </xdr:cNvSpPr>
      </xdr:nvSpPr>
      <xdr:spPr bwMode="auto">
        <a:xfrm flipV="1">
          <a:off x="819150" y="23564850"/>
          <a:ext cx="5619750" cy="19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137</xdr:row>
      <xdr:rowOff>123825</xdr:rowOff>
    </xdr:from>
    <xdr:to>
      <xdr:col>11</xdr:col>
      <xdr:colOff>695325</xdr:colOff>
      <xdr:row>168</xdr:row>
      <xdr:rowOff>152400</xdr:rowOff>
    </xdr:to>
    <xdr:graphicFrame macro="">
      <xdr:nvGraphicFramePr>
        <xdr:cNvPr id="22717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0.90239</cdr:x>
      <cdr:y>0.08476</cdr:y>
    </cdr:from>
    <cdr:to>
      <cdr:x>0.98571</cdr:x>
      <cdr:y>0.14638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403" y="407016"/>
          <a:ext cx="502968" cy="290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0.98004</cdr:x>
      <cdr:y>0.09974</cdr:y>
    </cdr:from>
    <cdr:to>
      <cdr:x>0.9899</cdr:x>
      <cdr:y>0.15841</cdr:y>
    </cdr:to>
    <cdr:sp macro="" textlink="">
      <cdr:nvSpPr>
        <cdr:cNvPr id="63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7156" y="488512"/>
          <a:ext cx="63084" cy="287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106</xdr:row>
      <xdr:rowOff>38100</xdr:rowOff>
    </xdr:from>
    <xdr:to>
      <xdr:col>11</xdr:col>
      <xdr:colOff>695325</xdr:colOff>
      <xdr:row>137</xdr:row>
      <xdr:rowOff>66675</xdr:rowOff>
    </xdr:to>
    <xdr:graphicFrame macro="">
      <xdr:nvGraphicFramePr>
        <xdr:cNvPr id="18284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119</xdr:row>
      <xdr:rowOff>161925</xdr:rowOff>
    </xdr:from>
    <xdr:to>
      <xdr:col>11</xdr:col>
      <xdr:colOff>0</xdr:colOff>
      <xdr:row>120</xdr:row>
      <xdr:rowOff>9525</xdr:rowOff>
    </xdr:to>
    <xdr:sp macro="" textlink="">
      <xdr:nvSpPr>
        <xdr:cNvPr id="1828445" name="Line 2"/>
        <xdr:cNvSpPr>
          <a:spLocks noChangeShapeType="1"/>
        </xdr:cNvSpPr>
      </xdr:nvSpPr>
      <xdr:spPr bwMode="auto">
        <a:xfrm flipV="1">
          <a:off x="819150" y="23564850"/>
          <a:ext cx="5591175" cy="19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137</xdr:row>
      <xdr:rowOff>123825</xdr:rowOff>
    </xdr:from>
    <xdr:to>
      <xdr:col>11</xdr:col>
      <xdr:colOff>695325</xdr:colOff>
      <xdr:row>168</xdr:row>
      <xdr:rowOff>152400</xdr:rowOff>
    </xdr:to>
    <xdr:graphicFrame macro="">
      <xdr:nvGraphicFramePr>
        <xdr:cNvPr id="182844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0.90239</cdr:x>
      <cdr:y>0.08476</cdr:y>
    </cdr:from>
    <cdr:to>
      <cdr:x>0.98571</cdr:x>
      <cdr:y>0.14638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403" y="407016"/>
          <a:ext cx="502968" cy="290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0.98004</cdr:x>
      <cdr:y>0.09974</cdr:y>
    </cdr:from>
    <cdr:to>
      <cdr:x>0.9899</cdr:x>
      <cdr:y>0.15841</cdr:y>
    </cdr:to>
    <cdr:sp macro="" textlink="">
      <cdr:nvSpPr>
        <cdr:cNvPr id="63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7156" y="488512"/>
          <a:ext cx="63084" cy="287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0.98004</cdr:x>
      <cdr:y>0.09974</cdr:y>
    </cdr:from>
    <cdr:to>
      <cdr:x>0.9899</cdr:x>
      <cdr:y>0.15841</cdr:y>
    </cdr:to>
    <cdr:sp macro="" textlink="">
      <cdr:nvSpPr>
        <cdr:cNvPr id="63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7156" y="488512"/>
          <a:ext cx="63084" cy="287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106</xdr:row>
      <xdr:rowOff>38100</xdr:rowOff>
    </xdr:from>
    <xdr:to>
      <xdr:col>11</xdr:col>
      <xdr:colOff>695325</xdr:colOff>
      <xdr:row>137</xdr:row>
      <xdr:rowOff>66675</xdr:rowOff>
    </xdr:to>
    <xdr:graphicFrame macro="">
      <xdr:nvGraphicFramePr>
        <xdr:cNvPr id="13196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119</xdr:row>
      <xdr:rowOff>152400</xdr:rowOff>
    </xdr:from>
    <xdr:to>
      <xdr:col>10</xdr:col>
      <xdr:colOff>714375</xdr:colOff>
      <xdr:row>119</xdr:row>
      <xdr:rowOff>152400</xdr:rowOff>
    </xdr:to>
    <xdr:sp macro="" textlink="">
      <xdr:nvSpPr>
        <xdr:cNvPr id="1319610" name="Line 2"/>
        <xdr:cNvSpPr>
          <a:spLocks noChangeShapeType="1"/>
        </xdr:cNvSpPr>
      </xdr:nvSpPr>
      <xdr:spPr bwMode="auto">
        <a:xfrm>
          <a:off x="857250" y="23555325"/>
          <a:ext cx="55245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137</xdr:row>
      <xdr:rowOff>123825</xdr:rowOff>
    </xdr:from>
    <xdr:to>
      <xdr:col>11</xdr:col>
      <xdr:colOff>695325</xdr:colOff>
      <xdr:row>168</xdr:row>
      <xdr:rowOff>152400</xdr:rowOff>
    </xdr:to>
    <xdr:graphicFrame macro="">
      <xdr:nvGraphicFramePr>
        <xdr:cNvPr id="13196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0.90239</cdr:x>
      <cdr:y>0.08476</cdr:y>
    </cdr:from>
    <cdr:to>
      <cdr:x>0.98571</cdr:x>
      <cdr:y>0.14638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403" y="407016"/>
          <a:ext cx="502968" cy="290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0.98004</cdr:x>
      <cdr:y>0.09974</cdr:y>
    </cdr:from>
    <cdr:to>
      <cdr:x>0.9899</cdr:x>
      <cdr:y>0.15841</cdr:y>
    </cdr:to>
    <cdr:sp macro="" textlink="">
      <cdr:nvSpPr>
        <cdr:cNvPr id="63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7156" y="488512"/>
          <a:ext cx="63084" cy="287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107</xdr:row>
      <xdr:rowOff>38100</xdr:rowOff>
    </xdr:from>
    <xdr:to>
      <xdr:col>11</xdr:col>
      <xdr:colOff>695325</xdr:colOff>
      <xdr:row>138</xdr:row>
      <xdr:rowOff>66675</xdr:rowOff>
    </xdr:to>
    <xdr:graphicFrame macro="">
      <xdr:nvGraphicFramePr>
        <xdr:cNvPr id="745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120</xdr:row>
      <xdr:rowOff>152400</xdr:rowOff>
    </xdr:from>
    <xdr:to>
      <xdr:col>10</xdr:col>
      <xdr:colOff>714375</xdr:colOff>
      <xdr:row>120</xdr:row>
      <xdr:rowOff>152400</xdr:rowOff>
    </xdr:to>
    <xdr:sp macro="" textlink="">
      <xdr:nvSpPr>
        <xdr:cNvPr id="745266" name="Line 2"/>
        <xdr:cNvSpPr>
          <a:spLocks noChangeShapeType="1"/>
        </xdr:cNvSpPr>
      </xdr:nvSpPr>
      <xdr:spPr bwMode="auto">
        <a:xfrm>
          <a:off x="857250" y="23755350"/>
          <a:ext cx="55245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138</xdr:row>
      <xdr:rowOff>123825</xdr:rowOff>
    </xdr:from>
    <xdr:to>
      <xdr:col>11</xdr:col>
      <xdr:colOff>695325</xdr:colOff>
      <xdr:row>169</xdr:row>
      <xdr:rowOff>152400</xdr:rowOff>
    </xdr:to>
    <xdr:graphicFrame macro="">
      <xdr:nvGraphicFramePr>
        <xdr:cNvPr id="7452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0.90239</cdr:x>
      <cdr:y>0.08476</cdr:y>
    </cdr:from>
    <cdr:to>
      <cdr:x>0.98571</cdr:x>
      <cdr:y>0.14638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403" y="407016"/>
          <a:ext cx="502968" cy="290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0.98004</cdr:x>
      <cdr:y>0.09974</cdr:y>
    </cdr:from>
    <cdr:to>
      <cdr:x>0.9899</cdr:x>
      <cdr:y>0.15841</cdr:y>
    </cdr:to>
    <cdr:sp macro="" textlink="">
      <cdr:nvSpPr>
        <cdr:cNvPr id="63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7156" y="488512"/>
          <a:ext cx="63084" cy="287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106</xdr:row>
      <xdr:rowOff>38100</xdr:rowOff>
    </xdr:from>
    <xdr:to>
      <xdr:col>11</xdr:col>
      <xdr:colOff>695325</xdr:colOff>
      <xdr:row>137</xdr:row>
      <xdr:rowOff>66675</xdr:rowOff>
    </xdr:to>
    <xdr:graphicFrame macro="">
      <xdr:nvGraphicFramePr>
        <xdr:cNvPr id="351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119</xdr:row>
      <xdr:rowOff>152400</xdr:rowOff>
    </xdr:from>
    <xdr:to>
      <xdr:col>10</xdr:col>
      <xdr:colOff>714375</xdr:colOff>
      <xdr:row>119</xdr:row>
      <xdr:rowOff>152400</xdr:rowOff>
    </xdr:to>
    <xdr:sp macro="" textlink="">
      <xdr:nvSpPr>
        <xdr:cNvPr id="351122" name="Line 2"/>
        <xdr:cNvSpPr>
          <a:spLocks noChangeShapeType="1"/>
        </xdr:cNvSpPr>
      </xdr:nvSpPr>
      <xdr:spPr bwMode="auto">
        <a:xfrm>
          <a:off x="857250" y="23555325"/>
          <a:ext cx="55245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137</xdr:row>
      <xdr:rowOff>123825</xdr:rowOff>
    </xdr:from>
    <xdr:to>
      <xdr:col>11</xdr:col>
      <xdr:colOff>695325</xdr:colOff>
      <xdr:row>168</xdr:row>
      <xdr:rowOff>152400</xdr:rowOff>
    </xdr:to>
    <xdr:graphicFrame macro="">
      <xdr:nvGraphicFramePr>
        <xdr:cNvPr id="3511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0.90239</cdr:x>
      <cdr:y>0.08476</cdr:y>
    </cdr:from>
    <cdr:to>
      <cdr:x>0.98571</cdr:x>
      <cdr:y>0.14638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403" y="407016"/>
          <a:ext cx="502968" cy="290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0.98004</cdr:x>
      <cdr:y>0.09974</cdr:y>
    </cdr:from>
    <cdr:to>
      <cdr:x>0.9899</cdr:x>
      <cdr:y>0.15841</cdr:y>
    </cdr:to>
    <cdr:sp macro="" textlink="">
      <cdr:nvSpPr>
        <cdr:cNvPr id="63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7156" y="488512"/>
          <a:ext cx="63084" cy="287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106</xdr:row>
      <xdr:rowOff>38100</xdr:rowOff>
    </xdr:from>
    <xdr:to>
      <xdr:col>11</xdr:col>
      <xdr:colOff>695325</xdr:colOff>
      <xdr:row>137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137</xdr:row>
      <xdr:rowOff>123825</xdr:rowOff>
    </xdr:from>
    <xdr:to>
      <xdr:col>11</xdr:col>
      <xdr:colOff>695325</xdr:colOff>
      <xdr:row>168</xdr:row>
      <xdr:rowOff>152400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106</xdr:row>
      <xdr:rowOff>38100</xdr:rowOff>
    </xdr:from>
    <xdr:to>
      <xdr:col>11</xdr:col>
      <xdr:colOff>695325</xdr:colOff>
      <xdr:row>137</xdr:row>
      <xdr:rowOff>66675</xdr:rowOff>
    </xdr:to>
    <xdr:graphicFrame macro="">
      <xdr:nvGraphicFramePr>
        <xdr:cNvPr id="1965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119</xdr:row>
      <xdr:rowOff>152400</xdr:rowOff>
    </xdr:from>
    <xdr:to>
      <xdr:col>10</xdr:col>
      <xdr:colOff>714375</xdr:colOff>
      <xdr:row>119</xdr:row>
      <xdr:rowOff>152400</xdr:rowOff>
    </xdr:to>
    <xdr:sp macro="" textlink="">
      <xdr:nvSpPr>
        <xdr:cNvPr id="196543" name="Line 2"/>
        <xdr:cNvSpPr>
          <a:spLocks noChangeShapeType="1"/>
        </xdr:cNvSpPr>
      </xdr:nvSpPr>
      <xdr:spPr bwMode="auto">
        <a:xfrm>
          <a:off x="857250" y="23555325"/>
          <a:ext cx="55245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137</xdr:row>
      <xdr:rowOff>123825</xdr:rowOff>
    </xdr:from>
    <xdr:to>
      <xdr:col>11</xdr:col>
      <xdr:colOff>695325</xdr:colOff>
      <xdr:row>168</xdr:row>
      <xdr:rowOff>152400</xdr:rowOff>
    </xdr:to>
    <xdr:graphicFrame macro="">
      <xdr:nvGraphicFramePr>
        <xdr:cNvPr id="19654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0.90239</cdr:x>
      <cdr:y>0.08476</cdr:y>
    </cdr:from>
    <cdr:to>
      <cdr:x>0.98571</cdr:x>
      <cdr:y>0.14638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403" y="407016"/>
          <a:ext cx="502968" cy="290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0.98004</cdr:x>
      <cdr:y>0.10072</cdr:y>
    </cdr:from>
    <cdr:to>
      <cdr:x>0.9899</cdr:x>
      <cdr:y>0.16013</cdr:y>
    </cdr:to>
    <cdr:sp macro="" textlink="">
      <cdr:nvSpPr>
        <cdr:cNvPr id="63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7156" y="488512"/>
          <a:ext cx="63084" cy="287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106</xdr:row>
      <xdr:rowOff>38100</xdr:rowOff>
    </xdr:from>
    <xdr:to>
      <xdr:col>11</xdr:col>
      <xdr:colOff>695325</xdr:colOff>
      <xdr:row>137</xdr:row>
      <xdr:rowOff>66675</xdr:rowOff>
    </xdr:to>
    <xdr:graphicFrame macro="">
      <xdr:nvGraphicFramePr>
        <xdr:cNvPr id="624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119</xdr:row>
      <xdr:rowOff>152400</xdr:rowOff>
    </xdr:from>
    <xdr:to>
      <xdr:col>10</xdr:col>
      <xdr:colOff>714375</xdr:colOff>
      <xdr:row>119</xdr:row>
      <xdr:rowOff>152400</xdr:rowOff>
    </xdr:to>
    <xdr:sp macro="" textlink="">
      <xdr:nvSpPr>
        <xdr:cNvPr id="62450" name="Line 2"/>
        <xdr:cNvSpPr>
          <a:spLocks noChangeShapeType="1"/>
        </xdr:cNvSpPr>
      </xdr:nvSpPr>
      <xdr:spPr bwMode="auto">
        <a:xfrm>
          <a:off x="857250" y="23555325"/>
          <a:ext cx="55245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137</xdr:row>
      <xdr:rowOff>123825</xdr:rowOff>
    </xdr:from>
    <xdr:to>
      <xdr:col>11</xdr:col>
      <xdr:colOff>695325</xdr:colOff>
      <xdr:row>168</xdr:row>
      <xdr:rowOff>152400</xdr:rowOff>
    </xdr:to>
    <xdr:graphicFrame macro="">
      <xdr:nvGraphicFramePr>
        <xdr:cNvPr id="624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0.90116</cdr:x>
      <cdr:y>0.08476</cdr:y>
    </cdr:from>
    <cdr:to>
      <cdr:x>0.98571</cdr:x>
      <cdr:y>0.14638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403" y="407016"/>
          <a:ext cx="502968" cy="290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0.98004</cdr:x>
      <cdr:y>0.1017</cdr:y>
    </cdr:from>
    <cdr:to>
      <cdr:x>0.9899</cdr:x>
      <cdr:y>0.1616</cdr:y>
    </cdr:to>
    <cdr:sp macro="" textlink="">
      <cdr:nvSpPr>
        <cdr:cNvPr id="63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7156" y="488512"/>
          <a:ext cx="63084" cy="287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106</xdr:row>
      <xdr:rowOff>38100</xdr:rowOff>
    </xdr:from>
    <xdr:to>
      <xdr:col>11</xdr:col>
      <xdr:colOff>695325</xdr:colOff>
      <xdr:row>137</xdr:row>
      <xdr:rowOff>66675</xdr:rowOff>
    </xdr:to>
    <xdr:graphicFrame macro="">
      <xdr:nvGraphicFramePr>
        <xdr:cNvPr id="532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119</xdr:row>
      <xdr:rowOff>152400</xdr:rowOff>
    </xdr:from>
    <xdr:to>
      <xdr:col>10</xdr:col>
      <xdr:colOff>714375</xdr:colOff>
      <xdr:row>119</xdr:row>
      <xdr:rowOff>152400</xdr:rowOff>
    </xdr:to>
    <xdr:sp macro="" textlink="">
      <xdr:nvSpPr>
        <xdr:cNvPr id="53236" name="Line 2"/>
        <xdr:cNvSpPr>
          <a:spLocks noChangeShapeType="1"/>
        </xdr:cNvSpPr>
      </xdr:nvSpPr>
      <xdr:spPr bwMode="auto">
        <a:xfrm>
          <a:off x="857250" y="23555325"/>
          <a:ext cx="55245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137</xdr:row>
      <xdr:rowOff>123825</xdr:rowOff>
    </xdr:from>
    <xdr:to>
      <xdr:col>11</xdr:col>
      <xdr:colOff>695325</xdr:colOff>
      <xdr:row>168</xdr:row>
      <xdr:rowOff>152400</xdr:rowOff>
    </xdr:to>
    <xdr:graphicFrame macro="">
      <xdr:nvGraphicFramePr>
        <xdr:cNvPr id="532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0.90116</cdr:x>
      <cdr:y>0.08476</cdr:y>
    </cdr:from>
    <cdr:to>
      <cdr:x>0.98571</cdr:x>
      <cdr:y>0.14638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403" y="407016"/>
          <a:ext cx="502968" cy="290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0.98004</cdr:x>
      <cdr:y>0.1017</cdr:y>
    </cdr:from>
    <cdr:to>
      <cdr:x>0.9899</cdr:x>
      <cdr:y>0.1616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7156" y="488512"/>
          <a:ext cx="63084" cy="287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106</xdr:row>
      <xdr:rowOff>38100</xdr:rowOff>
    </xdr:from>
    <xdr:to>
      <xdr:col>11</xdr:col>
      <xdr:colOff>695325</xdr:colOff>
      <xdr:row>137</xdr:row>
      <xdr:rowOff>66675</xdr:rowOff>
    </xdr:to>
    <xdr:graphicFrame macro="">
      <xdr:nvGraphicFramePr>
        <xdr:cNvPr id="337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119</xdr:row>
      <xdr:rowOff>152400</xdr:rowOff>
    </xdr:from>
    <xdr:to>
      <xdr:col>10</xdr:col>
      <xdr:colOff>714375</xdr:colOff>
      <xdr:row>119</xdr:row>
      <xdr:rowOff>152400</xdr:rowOff>
    </xdr:to>
    <xdr:sp macro="" textlink="">
      <xdr:nvSpPr>
        <xdr:cNvPr id="33778" name="Line 2"/>
        <xdr:cNvSpPr>
          <a:spLocks noChangeShapeType="1"/>
        </xdr:cNvSpPr>
      </xdr:nvSpPr>
      <xdr:spPr bwMode="auto">
        <a:xfrm>
          <a:off x="857250" y="23555325"/>
          <a:ext cx="55245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137</xdr:row>
      <xdr:rowOff>123825</xdr:rowOff>
    </xdr:from>
    <xdr:to>
      <xdr:col>11</xdr:col>
      <xdr:colOff>695325</xdr:colOff>
      <xdr:row>168</xdr:row>
      <xdr:rowOff>152400</xdr:rowOff>
    </xdr:to>
    <xdr:graphicFrame macro="">
      <xdr:nvGraphicFramePr>
        <xdr:cNvPr id="337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0.90239</cdr:x>
      <cdr:y>0.08476</cdr:y>
    </cdr:from>
    <cdr:to>
      <cdr:x>0.98571</cdr:x>
      <cdr:y>0.14638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403" y="407016"/>
          <a:ext cx="502968" cy="290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0.90116</cdr:x>
      <cdr:y>0.08476</cdr:y>
    </cdr:from>
    <cdr:to>
      <cdr:x>0.98571</cdr:x>
      <cdr:y>0.14638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403" y="407016"/>
          <a:ext cx="502968" cy="290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0.98004</cdr:x>
      <cdr:y>0.1017</cdr:y>
    </cdr:from>
    <cdr:to>
      <cdr:x>0.9899</cdr:x>
      <cdr:y>0.1616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7156" y="488512"/>
          <a:ext cx="63084" cy="287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106</xdr:row>
      <xdr:rowOff>38100</xdr:rowOff>
    </xdr:from>
    <xdr:to>
      <xdr:col>11</xdr:col>
      <xdr:colOff>695325</xdr:colOff>
      <xdr:row>137</xdr:row>
      <xdr:rowOff>66675</xdr:rowOff>
    </xdr:to>
    <xdr:graphicFrame macro="">
      <xdr:nvGraphicFramePr>
        <xdr:cNvPr id="20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121</xdr:row>
      <xdr:rowOff>76200</xdr:rowOff>
    </xdr:from>
    <xdr:to>
      <xdr:col>10</xdr:col>
      <xdr:colOff>704850</xdr:colOff>
      <xdr:row>121</xdr:row>
      <xdr:rowOff>76200</xdr:rowOff>
    </xdr:to>
    <xdr:sp macro="" textlink="">
      <xdr:nvSpPr>
        <xdr:cNvPr id="2040" name="Line 5"/>
        <xdr:cNvSpPr>
          <a:spLocks noChangeShapeType="1"/>
        </xdr:cNvSpPr>
      </xdr:nvSpPr>
      <xdr:spPr bwMode="auto">
        <a:xfrm>
          <a:off x="838200" y="23822025"/>
          <a:ext cx="55340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137</xdr:row>
      <xdr:rowOff>123825</xdr:rowOff>
    </xdr:from>
    <xdr:to>
      <xdr:col>11</xdr:col>
      <xdr:colOff>695325</xdr:colOff>
      <xdr:row>168</xdr:row>
      <xdr:rowOff>152400</xdr:rowOff>
    </xdr:to>
    <xdr:graphicFrame macro="">
      <xdr:nvGraphicFramePr>
        <xdr:cNvPr id="20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0.92975</cdr:x>
      <cdr:y>0.1039</cdr:y>
    </cdr:from>
    <cdr:to>
      <cdr:x>0.97931</cdr:x>
      <cdr:y>0.15006</cdr:y>
    </cdr:to>
    <cdr:sp macro="" textlink="">
      <cdr:nvSpPr>
        <cdr:cNvPr id="10241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3901" y="497713"/>
          <a:ext cx="294960" cy="216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0.97931</cdr:x>
      <cdr:y>0.10341</cdr:y>
    </cdr:from>
    <cdr:to>
      <cdr:x>0.9899</cdr:x>
      <cdr:y>0.16381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3746" y="495084"/>
          <a:ext cx="66494" cy="2904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0.98004</cdr:x>
      <cdr:y>0.09974</cdr:y>
    </cdr:from>
    <cdr:to>
      <cdr:x>0.9899</cdr:x>
      <cdr:y>0.15841</cdr:y>
    </cdr:to>
    <cdr:sp macro="" textlink="">
      <cdr:nvSpPr>
        <cdr:cNvPr id="63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7156" y="488512"/>
          <a:ext cx="63084" cy="287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106</xdr:row>
      <xdr:rowOff>38100</xdr:rowOff>
    </xdr:from>
    <xdr:to>
      <xdr:col>11</xdr:col>
      <xdr:colOff>695325</xdr:colOff>
      <xdr:row>137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137</xdr:row>
      <xdr:rowOff>123825</xdr:rowOff>
    </xdr:from>
    <xdr:to>
      <xdr:col>11</xdr:col>
      <xdr:colOff>695325</xdr:colOff>
      <xdr:row>168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0.90239</cdr:x>
      <cdr:y>0.08476</cdr:y>
    </cdr:from>
    <cdr:to>
      <cdr:x>0.98571</cdr:x>
      <cdr:y>0.14638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403" y="407016"/>
          <a:ext cx="502968" cy="290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0.98004</cdr:x>
      <cdr:y>0.09974</cdr:y>
    </cdr:from>
    <cdr:to>
      <cdr:x>0.9899</cdr:x>
      <cdr:y>0.15841</cdr:y>
    </cdr:to>
    <cdr:sp macro="" textlink="">
      <cdr:nvSpPr>
        <cdr:cNvPr id="63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7156" y="488512"/>
          <a:ext cx="63084" cy="287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tables/table1.xml><?xml version="1.0" encoding="utf-8"?>
<table xmlns="http://schemas.openxmlformats.org/spreadsheetml/2006/main" id="2" name="テーブル2" displayName="テーブル2" ref="B2:E19" totalsRowShown="0">
  <autoFilter ref="B2:E19"/>
  <tableColumns count="4">
    <tableColumn id="1" name="西暦"/>
    <tableColumn id="2" name="転入者数" dataDxfId="20"/>
    <tableColumn id="3" name="転出者数" dataDxfId="19"/>
    <tableColumn id="4" name="転入・転出超過">
      <calculatedColumnFormula>C3-D3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3" name="テーブル3" displayName="テーブル3" ref="G2:J19" totalsRowShown="0">
  <autoFilter ref="G2:J19"/>
  <tableColumns count="4">
    <tableColumn id="1" name="年度単位"/>
    <tableColumn id="2" name="転入者数"/>
    <tableColumn id="3" name="転出者数" dataDxfId="18">
      <calculatedColumnFormula>'R５年度'!AB1</calculatedColumnFormula>
    </tableColumn>
    <tableColumn id="4" name="転入・転出超過">
      <calculatedColumnFormula>H3-I3</calculatedColumnFormula>
    </tableColumn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2:J19"/>
  <sheetViews>
    <sheetView workbookViewId="0">
      <selection activeCell="C5" sqref="C5"/>
    </sheetView>
  </sheetViews>
  <sheetFormatPr defaultRowHeight="13.5" x14ac:dyDescent="0.15"/>
  <cols>
    <col min="2" max="2" width="11.75" customWidth="1"/>
    <col min="3" max="4" width="10.75" customWidth="1"/>
    <col min="5" max="5" width="15.875" customWidth="1"/>
    <col min="7" max="7" width="12" customWidth="1"/>
    <col min="8" max="9" width="10.75" customWidth="1"/>
    <col min="10" max="10" width="16.5" customWidth="1"/>
  </cols>
  <sheetData>
    <row r="2" spans="2:10" x14ac:dyDescent="0.15">
      <c r="B2" t="s">
        <v>397</v>
      </c>
      <c r="C2" t="s">
        <v>398</v>
      </c>
      <c r="D2" t="s">
        <v>399</v>
      </c>
      <c r="E2" t="s">
        <v>400</v>
      </c>
      <c r="G2" t="s">
        <v>401</v>
      </c>
      <c r="H2" t="s">
        <v>419</v>
      </c>
      <c r="I2" t="s">
        <v>399</v>
      </c>
      <c r="J2" t="s">
        <v>400</v>
      </c>
    </row>
    <row r="3" spans="2:10" x14ac:dyDescent="0.15">
      <c r="B3">
        <v>2007</v>
      </c>
      <c r="C3">
        <f>H1９年度!R20</f>
        <v>862</v>
      </c>
      <c r="D3">
        <f>H1９年度!R21</f>
        <v>1231</v>
      </c>
      <c r="E3">
        <f>C3-D3</f>
        <v>-369</v>
      </c>
      <c r="G3" t="s">
        <v>402</v>
      </c>
      <c r="H3">
        <f>H1９年度!AB16</f>
        <v>919</v>
      </c>
      <c r="I3" s="87">
        <f>H1９年度!AB17</f>
        <v>1139</v>
      </c>
      <c r="J3">
        <f>H3-I3</f>
        <v>-220</v>
      </c>
    </row>
    <row r="4" spans="2:10" x14ac:dyDescent="0.15">
      <c r="B4">
        <v>2008</v>
      </c>
      <c r="C4">
        <f>H２０年度!R21</f>
        <v>742</v>
      </c>
      <c r="D4">
        <f>H２０年度!R22</f>
        <v>1073</v>
      </c>
      <c r="E4">
        <f t="shared" ref="E4:E19" si="0">C4-D4</f>
        <v>-331</v>
      </c>
      <c r="G4" t="s">
        <v>403</v>
      </c>
      <c r="H4">
        <f>H２０年度!AB16</f>
        <v>750</v>
      </c>
      <c r="I4" s="87">
        <f>H２０年度!AB17</f>
        <v>1069</v>
      </c>
      <c r="J4">
        <f t="shared" ref="J4:J19" si="1">H4-I4</f>
        <v>-319</v>
      </c>
    </row>
    <row r="5" spans="2:10" x14ac:dyDescent="0.15">
      <c r="B5">
        <v>2009</v>
      </c>
      <c r="C5">
        <f>H２１年度!U21</f>
        <v>822</v>
      </c>
      <c r="D5">
        <f>H２１年度!U22</f>
        <v>1018</v>
      </c>
      <c r="E5">
        <f t="shared" si="0"/>
        <v>-196</v>
      </c>
      <c r="G5" t="s">
        <v>404</v>
      </c>
      <c r="H5">
        <f>H２１年度!AB16</f>
        <v>799</v>
      </c>
      <c r="I5" s="87">
        <f>H２１年度!AB17</f>
        <v>964</v>
      </c>
      <c r="J5">
        <f t="shared" si="1"/>
        <v>-165</v>
      </c>
    </row>
    <row r="6" spans="2:10" x14ac:dyDescent="0.15">
      <c r="B6">
        <v>2010</v>
      </c>
      <c r="C6">
        <f>H２２年度!U21</f>
        <v>725</v>
      </c>
      <c r="D6">
        <f>H２２年度!U22</f>
        <v>993</v>
      </c>
      <c r="E6">
        <f t="shared" si="0"/>
        <v>-268</v>
      </c>
      <c r="G6" t="s">
        <v>405</v>
      </c>
      <c r="H6">
        <f>H２２年度!AB16</f>
        <v>663</v>
      </c>
      <c r="I6" s="87">
        <f>H２２年度!AB17</f>
        <v>1027</v>
      </c>
      <c r="J6">
        <f t="shared" si="1"/>
        <v>-364</v>
      </c>
    </row>
    <row r="7" spans="2:10" x14ac:dyDescent="0.15">
      <c r="B7">
        <v>2011</v>
      </c>
      <c r="C7">
        <f>H２３年度!U21</f>
        <v>661</v>
      </c>
      <c r="D7">
        <f>H２３年度!U22</f>
        <v>915</v>
      </c>
      <c r="E7">
        <f t="shared" si="0"/>
        <v>-254</v>
      </c>
      <c r="G7" t="s">
        <v>406</v>
      </c>
      <c r="H7">
        <f>H２３年度!AB16</f>
        <v>689</v>
      </c>
      <c r="I7" s="87">
        <f>H２３年度!AB17</f>
        <v>902</v>
      </c>
      <c r="J7">
        <f t="shared" si="1"/>
        <v>-213</v>
      </c>
    </row>
    <row r="8" spans="2:10" x14ac:dyDescent="0.15">
      <c r="B8">
        <v>2012</v>
      </c>
      <c r="C8">
        <f>H２４年度!U21</f>
        <v>710</v>
      </c>
      <c r="D8">
        <f>H２４年度!U22</f>
        <v>941</v>
      </c>
      <c r="E8">
        <f t="shared" si="0"/>
        <v>-231</v>
      </c>
      <c r="G8" t="s">
        <v>407</v>
      </c>
      <c r="H8">
        <f>H２４年度!AB16</f>
        <v>720</v>
      </c>
      <c r="I8" s="87">
        <f>H２４年度!AB17</f>
        <v>912</v>
      </c>
      <c r="J8">
        <f t="shared" si="1"/>
        <v>-192</v>
      </c>
    </row>
    <row r="9" spans="2:10" x14ac:dyDescent="0.15">
      <c r="B9">
        <v>2013</v>
      </c>
      <c r="C9">
        <f>H２５年度!U21</f>
        <v>753</v>
      </c>
      <c r="D9">
        <f>H２５年度!U22</f>
        <v>903</v>
      </c>
      <c r="E9">
        <f t="shared" si="0"/>
        <v>-150</v>
      </c>
      <c r="G9" t="s">
        <v>408</v>
      </c>
      <c r="H9">
        <f>H２５年度!AB16</f>
        <v>807</v>
      </c>
      <c r="I9" s="87">
        <f>H２５年度!AB17</f>
        <v>967</v>
      </c>
      <c r="J9">
        <f t="shared" si="1"/>
        <v>-160</v>
      </c>
    </row>
    <row r="10" spans="2:10" x14ac:dyDescent="0.15">
      <c r="B10">
        <v>2014</v>
      </c>
      <c r="C10">
        <f>H２６年度!U21</f>
        <v>637</v>
      </c>
      <c r="D10">
        <f>H２６年度!U22</f>
        <v>921</v>
      </c>
      <c r="E10">
        <f t="shared" si="0"/>
        <v>-284</v>
      </c>
      <c r="G10" t="s">
        <v>409</v>
      </c>
      <c r="H10">
        <f>H２６年度!AB16</f>
        <v>612</v>
      </c>
      <c r="I10" s="87">
        <f>H２６年度!AB17</f>
        <v>853</v>
      </c>
      <c r="J10">
        <f t="shared" si="1"/>
        <v>-241</v>
      </c>
    </row>
    <row r="11" spans="2:10" x14ac:dyDescent="0.15">
      <c r="B11">
        <v>2015</v>
      </c>
      <c r="C11">
        <f>H２７年度!U21</f>
        <v>675</v>
      </c>
      <c r="D11">
        <f>H２７年度!U22</f>
        <v>900</v>
      </c>
      <c r="E11">
        <f t="shared" si="0"/>
        <v>-225</v>
      </c>
      <c r="G11" t="s">
        <v>410</v>
      </c>
      <c r="H11">
        <f>H２７年度!AB16</f>
        <v>677</v>
      </c>
      <c r="I11" s="87">
        <f>H２７年度!AB17</f>
        <v>926</v>
      </c>
      <c r="J11">
        <f t="shared" si="1"/>
        <v>-249</v>
      </c>
    </row>
    <row r="12" spans="2:10" x14ac:dyDescent="0.15">
      <c r="B12">
        <v>2016</v>
      </c>
      <c r="C12">
        <f>H２８年度!U21</f>
        <v>638</v>
      </c>
      <c r="D12">
        <f>H２８年度!U22</f>
        <v>871</v>
      </c>
      <c r="E12">
        <f t="shared" si="0"/>
        <v>-233</v>
      </c>
      <c r="G12" t="s">
        <v>411</v>
      </c>
      <c r="H12">
        <f>H２８年度!AB16</f>
        <v>638</v>
      </c>
      <c r="I12" s="87">
        <f>H２８年度!AB17</f>
        <v>843</v>
      </c>
      <c r="J12">
        <f t="shared" si="1"/>
        <v>-205</v>
      </c>
    </row>
    <row r="13" spans="2:10" x14ac:dyDescent="0.15">
      <c r="B13">
        <v>2017</v>
      </c>
      <c r="C13">
        <f>H２９年度!U21</f>
        <v>730</v>
      </c>
      <c r="D13">
        <f>H２９年度!U22</f>
        <v>839</v>
      </c>
      <c r="E13">
        <f t="shared" si="0"/>
        <v>-109</v>
      </c>
      <c r="G13" t="s">
        <v>412</v>
      </c>
      <c r="H13">
        <f>H２９年度!AB16</f>
        <v>710</v>
      </c>
      <c r="I13" s="87">
        <f>H２９年度!AB17</f>
        <v>854</v>
      </c>
      <c r="J13">
        <f t="shared" si="1"/>
        <v>-144</v>
      </c>
    </row>
    <row r="14" spans="2:10" x14ac:dyDescent="0.15">
      <c r="B14">
        <v>2018</v>
      </c>
      <c r="C14">
        <f>H３０年度!U21</f>
        <v>790</v>
      </c>
      <c r="D14">
        <f>H３０年度!U22</f>
        <v>917</v>
      </c>
      <c r="E14">
        <f t="shared" si="0"/>
        <v>-127</v>
      </c>
      <c r="G14" t="s">
        <v>413</v>
      </c>
      <c r="H14">
        <f>H３０年度!AB16</f>
        <v>814</v>
      </c>
      <c r="I14" s="87">
        <f>H３０年度!AB17</f>
        <v>894</v>
      </c>
      <c r="J14">
        <f t="shared" si="1"/>
        <v>-80</v>
      </c>
    </row>
    <row r="15" spans="2:10" x14ac:dyDescent="0.15">
      <c r="B15">
        <v>2019</v>
      </c>
      <c r="C15">
        <f>H３１年度!U21</f>
        <v>789</v>
      </c>
      <c r="D15">
        <f>H３１年度!U22</f>
        <v>869</v>
      </c>
      <c r="E15">
        <f t="shared" si="0"/>
        <v>-80</v>
      </c>
      <c r="G15" t="s">
        <v>414</v>
      </c>
      <c r="H15">
        <f>H３１年度!AB16</f>
        <v>819</v>
      </c>
      <c r="I15" s="87">
        <f>H３１年度!AB17</f>
        <v>952</v>
      </c>
      <c r="J15">
        <f t="shared" si="1"/>
        <v>-133</v>
      </c>
    </row>
    <row r="16" spans="2:10" x14ac:dyDescent="0.15">
      <c r="B16">
        <v>2020</v>
      </c>
      <c r="C16" s="87">
        <f>'R２年度 '!U21</f>
        <v>755</v>
      </c>
      <c r="D16">
        <f>'R２年度 '!U22</f>
        <v>919</v>
      </c>
      <c r="E16">
        <f t="shared" si="0"/>
        <v>-164</v>
      </c>
      <c r="G16" t="s">
        <v>415</v>
      </c>
      <c r="H16" s="87">
        <f>'R２年度 '!AB16</f>
        <v>734</v>
      </c>
      <c r="I16" s="87">
        <f>'R２年度 '!AB17</f>
        <v>891</v>
      </c>
      <c r="J16">
        <f t="shared" si="1"/>
        <v>-157</v>
      </c>
    </row>
    <row r="17" spans="2:10" x14ac:dyDescent="0.15">
      <c r="B17">
        <v>2021</v>
      </c>
      <c r="C17" s="87">
        <f>'R３年度 '!U21</f>
        <v>686</v>
      </c>
      <c r="D17">
        <f>'R３年度 '!U22</f>
        <v>858</v>
      </c>
      <c r="E17">
        <f t="shared" si="0"/>
        <v>-172</v>
      </c>
      <c r="G17" t="s">
        <v>416</v>
      </c>
      <c r="H17" s="87">
        <f>'R３年度 '!AB16</f>
        <v>693</v>
      </c>
      <c r="I17" s="87">
        <f>'R３年度 '!AB17</f>
        <v>829</v>
      </c>
      <c r="J17">
        <f t="shared" si="1"/>
        <v>-136</v>
      </c>
    </row>
    <row r="18" spans="2:10" x14ac:dyDescent="0.15">
      <c r="B18">
        <v>2022</v>
      </c>
      <c r="C18" s="87">
        <f>'R４年度 '!U21</f>
        <v>696</v>
      </c>
      <c r="D18">
        <f>'R４年度 '!U22</f>
        <v>853</v>
      </c>
      <c r="E18">
        <f t="shared" si="0"/>
        <v>-157</v>
      </c>
      <c r="G18" t="s">
        <v>417</v>
      </c>
      <c r="H18" s="87">
        <f>'R４年度 '!AB16</f>
        <v>666</v>
      </c>
      <c r="I18" s="87">
        <f>'R４年度 '!AB17</f>
        <v>866</v>
      </c>
      <c r="J18">
        <f t="shared" si="1"/>
        <v>-200</v>
      </c>
    </row>
    <row r="19" spans="2:10" x14ac:dyDescent="0.15">
      <c r="B19">
        <v>2023</v>
      </c>
      <c r="C19" s="87">
        <f>'R５年度'!U21</f>
        <v>669</v>
      </c>
      <c r="D19">
        <f>'R５年度'!U22</f>
        <v>897</v>
      </c>
      <c r="E19">
        <f t="shared" si="0"/>
        <v>-228</v>
      </c>
      <c r="G19" t="s">
        <v>418</v>
      </c>
      <c r="H19" s="87">
        <f>'R５年度'!AB16</f>
        <v>673</v>
      </c>
      <c r="I19" s="87">
        <f>'R５年度'!AB17</f>
        <v>894</v>
      </c>
      <c r="J19">
        <f t="shared" si="1"/>
        <v>-221</v>
      </c>
    </row>
  </sheetData>
  <phoneticPr fontId="2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B105"/>
  <sheetViews>
    <sheetView showGridLines="0" view="pageBreakPreview" topLeftCell="A34" zoomScaleNormal="100" zoomScaleSheetLayoutView="100" workbookViewId="0"/>
  </sheetViews>
  <sheetFormatPr defaultRowHeight="13.5" x14ac:dyDescent="0.15"/>
  <cols>
    <col min="1" max="1" width="10.625" customWidth="1"/>
    <col min="3" max="5" width="8.625" bestFit="1" customWidth="1"/>
    <col min="6" max="7" width="5.375" bestFit="1" customWidth="1"/>
    <col min="8" max="8" width="5.875" bestFit="1" customWidth="1"/>
    <col min="9" max="9" width="5.5" bestFit="1" customWidth="1"/>
    <col min="10" max="10" width="7.125" style="11" bestFit="1" customWidth="1"/>
    <col min="11" max="11" width="9.75" bestFit="1" customWidth="1"/>
    <col min="12" max="12" width="9.625" style="6" customWidth="1"/>
    <col min="13" max="13" width="10.625" style="57" customWidth="1"/>
    <col min="14" max="14" width="20.75" bestFit="1" customWidth="1"/>
    <col min="15" max="16" width="10.625" customWidth="1"/>
    <col min="17" max="17" width="9.625" customWidth="1"/>
    <col min="18" max="21" width="9.125" bestFit="1" customWidth="1"/>
    <col min="22" max="26" width="11" bestFit="1" customWidth="1"/>
  </cols>
  <sheetData>
    <row r="1" spans="1:28" ht="21" x14ac:dyDescent="0.15">
      <c r="A1" s="24" t="s">
        <v>48</v>
      </c>
    </row>
    <row r="2" spans="1:28" ht="17.25" x14ac:dyDescent="0.15">
      <c r="A2" s="23" t="s">
        <v>82</v>
      </c>
    </row>
    <row r="3" spans="1:28" ht="15.95" customHeight="1" thickBot="1" x14ac:dyDescent="0.2">
      <c r="A3" t="s">
        <v>243</v>
      </c>
      <c r="L3" s="22" t="s">
        <v>14</v>
      </c>
      <c r="N3" t="s">
        <v>30</v>
      </c>
    </row>
    <row r="4" spans="1:28" ht="15.95" customHeight="1" x14ac:dyDescent="0.15">
      <c r="A4" s="15" t="s">
        <v>16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12</v>
      </c>
      <c r="G4" s="16" t="s">
        <v>13</v>
      </c>
      <c r="H4" s="16" t="s">
        <v>10</v>
      </c>
      <c r="I4" s="16" t="s">
        <v>11</v>
      </c>
      <c r="J4" s="17" t="s">
        <v>15</v>
      </c>
      <c r="K4" s="16" t="s">
        <v>4</v>
      </c>
      <c r="L4" s="18" t="s">
        <v>5</v>
      </c>
      <c r="N4" t="s">
        <v>32</v>
      </c>
    </row>
    <row r="5" spans="1:28" ht="15.95" customHeight="1" x14ac:dyDescent="0.15">
      <c r="A5" s="19" t="s">
        <v>6</v>
      </c>
      <c r="B5" s="1">
        <v>4401</v>
      </c>
      <c r="C5" s="1">
        <v>5023</v>
      </c>
      <c r="D5" s="1">
        <v>5444</v>
      </c>
      <c r="E5" s="1">
        <f>SUM(C5:D5)</f>
        <v>10467</v>
      </c>
      <c r="F5" s="1">
        <v>7</v>
      </c>
      <c r="G5" s="1">
        <v>23</v>
      </c>
      <c r="H5" s="1">
        <v>97</v>
      </c>
      <c r="I5" s="1">
        <v>35</v>
      </c>
      <c r="J5" s="12">
        <v>1</v>
      </c>
      <c r="K5" s="59"/>
      <c r="L5" s="66"/>
      <c r="N5" s="54" t="s">
        <v>256</v>
      </c>
      <c r="O5" s="55" t="s">
        <v>257</v>
      </c>
      <c r="P5" s="33" t="s">
        <v>68</v>
      </c>
      <c r="Q5" s="33" t="s">
        <v>69</v>
      </c>
      <c r="R5" s="33" t="s">
        <v>70</v>
      </c>
      <c r="S5" s="33" t="s">
        <v>71</v>
      </c>
      <c r="T5" s="33" t="s">
        <v>72</v>
      </c>
      <c r="U5" s="33" t="s">
        <v>73</v>
      </c>
      <c r="V5" s="33" t="s">
        <v>74</v>
      </c>
      <c r="W5" s="33" t="s">
        <v>75</v>
      </c>
      <c r="X5" s="55" t="s">
        <v>258</v>
      </c>
      <c r="Y5" s="33" t="s">
        <v>77</v>
      </c>
      <c r="Z5" s="33" t="s">
        <v>78</v>
      </c>
      <c r="AA5" s="33" t="s">
        <v>81</v>
      </c>
    </row>
    <row r="6" spans="1:28" ht="15.95" customHeight="1" x14ac:dyDescent="0.15">
      <c r="A6" s="19" t="s">
        <v>7</v>
      </c>
      <c r="B6" s="1">
        <v>2457</v>
      </c>
      <c r="C6" s="1">
        <v>2735</v>
      </c>
      <c r="D6" s="1">
        <v>3065</v>
      </c>
      <c r="E6" s="1">
        <f>SUM(C6:D6)</f>
        <v>5800</v>
      </c>
      <c r="F6" s="1">
        <v>2</v>
      </c>
      <c r="G6" s="1">
        <v>11</v>
      </c>
      <c r="H6" s="1">
        <v>17</v>
      </c>
      <c r="I6" s="1">
        <v>17</v>
      </c>
      <c r="J6" s="12">
        <v>2</v>
      </c>
      <c r="K6" s="60"/>
      <c r="L6" s="67"/>
      <c r="N6" s="27" t="s">
        <v>6</v>
      </c>
      <c r="O6" s="28">
        <f>E5</f>
        <v>10467</v>
      </c>
      <c r="P6" s="28">
        <f>E13</f>
        <v>10457</v>
      </c>
      <c r="Q6" s="28">
        <f>E21</f>
        <v>10433</v>
      </c>
      <c r="R6" s="28">
        <f>E29</f>
        <v>10414</v>
      </c>
      <c r="S6" s="28">
        <f>E37</f>
        <v>10421</v>
      </c>
      <c r="T6" s="28">
        <f>E45</f>
        <v>10401</v>
      </c>
      <c r="U6" s="28">
        <f>E53</f>
        <v>10388</v>
      </c>
      <c r="V6" s="28">
        <f>E61</f>
        <v>10375</v>
      </c>
      <c r="W6" s="28">
        <f>E69</f>
        <v>10354</v>
      </c>
      <c r="X6" s="28">
        <f>E77</f>
        <v>10335</v>
      </c>
      <c r="Y6" s="28">
        <f>E85</f>
        <v>10333</v>
      </c>
      <c r="Z6" s="28">
        <f>E93</f>
        <v>10149</v>
      </c>
      <c r="AA6" s="28">
        <f>E101</f>
        <v>0</v>
      </c>
    </row>
    <row r="7" spans="1:28" ht="15.95" customHeight="1" x14ac:dyDescent="0.15">
      <c r="A7" s="19" t="s">
        <v>8</v>
      </c>
      <c r="B7" s="1">
        <v>3157</v>
      </c>
      <c r="C7" s="1">
        <v>3600</v>
      </c>
      <c r="D7" s="1">
        <v>3998</v>
      </c>
      <c r="E7" s="1">
        <f>SUM(C7:D7)</f>
        <v>7598</v>
      </c>
      <c r="F7" s="1">
        <v>5</v>
      </c>
      <c r="G7" s="1">
        <v>8</v>
      </c>
      <c r="H7" s="1">
        <v>35</v>
      </c>
      <c r="I7" s="1">
        <v>23</v>
      </c>
      <c r="J7" s="12">
        <v>0</v>
      </c>
      <c r="K7" s="60">
        <v>9669</v>
      </c>
      <c r="L7" s="67">
        <f>(ROUND(K7/E9,4))*100</f>
        <v>34.239999999999995</v>
      </c>
      <c r="N7" s="27" t="s">
        <v>7</v>
      </c>
      <c r="O7" s="28">
        <f>E6</f>
        <v>5800</v>
      </c>
      <c r="P7" s="28">
        <f>E14</f>
        <v>5789</v>
      </c>
      <c r="Q7" s="28">
        <f>E22</f>
        <v>5791</v>
      </c>
      <c r="R7" s="28">
        <f>E30</f>
        <v>5789</v>
      </c>
      <c r="S7" s="28">
        <f>E38</f>
        <v>5780</v>
      </c>
      <c r="T7" s="28">
        <f>E46</f>
        <v>5768</v>
      </c>
      <c r="U7" s="28">
        <f>E54</f>
        <v>5757</v>
      </c>
      <c r="V7" s="28">
        <f>E62</f>
        <v>5737</v>
      </c>
      <c r="W7" s="28">
        <f>E70</f>
        <v>5731</v>
      </c>
      <c r="X7" s="28">
        <f>E78</f>
        <v>5730</v>
      </c>
      <c r="Y7" s="28">
        <f>E86</f>
        <v>5728</v>
      </c>
      <c r="Z7" s="28">
        <f>E94</f>
        <v>5715</v>
      </c>
      <c r="AA7" s="28">
        <f>E102</f>
        <v>0</v>
      </c>
    </row>
    <row r="8" spans="1:28" ht="15.95" customHeight="1" thickBot="1" x14ac:dyDescent="0.2">
      <c r="A8" s="20" t="s">
        <v>9</v>
      </c>
      <c r="B8" s="1">
        <v>1651</v>
      </c>
      <c r="C8" s="1">
        <v>2100</v>
      </c>
      <c r="D8" s="1">
        <v>2272</v>
      </c>
      <c r="E8" s="1">
        <f>SUM(C8:D8)</f>
        <v>4372</v>
      </c>
      <c r="F8" s="1">
        <v>2</v>
      </c>
      <c r="G8" s="1">
        <v>3</v>
      </c>
      <c r="H8" s="1">
        <v>12</v>
      </c>
      <c r="I8" s="1">
        <v>9</v>
      </c>
      <c r="J8" s="12">
        <v>0</v>
      </c>
      <c r="K8" s="60"/>
      <c r="L8" s="67"/>
      <c r="N8" s="27" t="s">
        <v>8</v>
      </c>
      <c r="O8" s="28">
        <f>E7</f>
        <v>7598</v>
      </c>
      <c r="P8" s="28">
        <f>E15</f>
        <v>7594</v>
      </c>
      <c r="Q8" s="28">
        <f>E23</f>
        <v>7583</v>
      </c>
      <c r="R8" s="28">
        <f>E31</f>
        <v>7580</v>
      </c>
      <c r="S8" s="28">
        <f>E39</f>
        <v>7569</v>
      </c>
      <c r="T8" s="28">
        <f>E47</f>
        <v>7567</v>
      </c>
      <c r="U8" s="28">
        <f>E55</f>
        <v>7569</v>
      </c>
      <c r="V8" s="28">
        <f>E63</f>
        <v>7553</v>
      </c>
      <c r="W8" s="28">
        <f>E71</f>
        <v>7549</v>
      </c>
      <c r="X8" s="28">
        <f>E79</f>
        <v>7541</v>
      </c>
      <c r="Y8" s="28">
        <f>E87</f>
        <v>7532</v>
      </c>
      <c r="Z8" s="28">
        <f>E95</f>
        <v>7480</v>
      </c>
      <c r="AA8" s="28">
        <f>E103</f>
        <v>0</v>
      </c>
    </row>
    <row r="9" spans="1:28" ht="15.95" customHeight="1" thickBot="1" x14ac:dyDescent="0.2">
      <c r="A9" s="21" t="s">
        <v>17</v>
      </c>
      <c r="B9" s="2">
        <f t="shared" ref="B9:J9" si="0">SUM(B5:B8)</f>
        <v>11666</v>
      </c>
      <c r="C9" s="2">
        <f t="shared" si="0"/>
        <v>13458</v>
      </c>
      <c r="D9" s="2">
        <f t="shared" si="0"/>
        <v>14779</v>
      </c>
      <c r="E9" s="2">
        <f t="shared" si="0"/>
        <v>28237</v>
      </c>
      <c r="F9" s="2">
        <f t="shared" si="0"/>
        <v>16</v>
      </c>
      <c r="G9" s="2">
        <f t="shared" si="0"/>
        <v>45</v>
      </c>
      <c r="H9" s="2">
        <f t="shared" si="0"/>
        <v>161</v>
      </c>
      <c r="I9" s="2">
        <f t="shared" si="0"/>
        <v>84</v>
      </c>
      <c r="J9" s="2">
        <f t="shared" si="0"/>
        <v>3</v>
      </c>
      <c r="K9" s="61"/>
      <c r="L9" s="68"/>
      <c r="N9" s="27" t="s">
        <v>9</v>
      </c>
      <c r="O9" s="28">
        <f>E8</f>
        <v>4372</v>
      </c>
      <c r="P9" s="28">
        <f>E16</f>
        <v>4375</v>
      </c>
      <c r="Q9" s="28">
        <f>E24</f>
        <v>4378</v>
      </c>
      <c r="R9" s="28">
        <f>E32</f>
        <v>4360</v>
      </c>
      <c r="S9" s="28">
        <f>E40</f>
        <v>4347</v>
      </c>
      <c r="T9" s="28">
        <f>E48</f>
        <v>4353</v>
      </c>
      <c r="U9" s="28">
        <f>E56</f>
        <v>4359</v>
      </c>
      <c r="V9" s="28">
        <f>E64</f>
        <v>4357</v>
      </c>
      <c r="W9" s="28">
        <f>E72</f>
        <v>4351</v>
      </c>
      <c r="X9" s="28">
        <f>E80</f>
        <v>4355</v>
      </c>
      <c r="Y9" s="28">
        <f>E88</f>
        <v>4357</v>
      </c>
      <c r="Z9" s="28">
        <f>E96</f>
        <v>4342</v>
      </c>
      <c r="AA9" s="28">
        <f>E104</f>
        <v>0</v>
      </c>
    </row>
    <row r="10" spans="1:28" ht="15.95" customHeight="1" x14ac:dyDescent="0.15">
      <c r="N10" s="27" t="s">
        <v>33</v>
      </c>
      <c r="O10" s="28">
        <f t="shared" ref="O10:Z10" si="1">SUM(O6:O9)</f>
        <v>28237</v>
      </c>
      <c r="P10" s="28">
        <f t="shared" si="1"/>
        <v>28215</v>
      </c>
      <c r="Q10" s="28">
        <f t="shared" si="1"/>
        <v>28185</v>
      </c>
      <c r="R10" s="28">
        <f t="shared" si="1"/>
        <v>28143</v>
      </c>
      <c r="S10" s="28">
        <f t="shared" si="1"/>
        <v>28117</v>
      </c>
      <c r="T10" s="28">
        <f t="shared" si="1"/>
        <v>28089</v>
      </c>
      <c r="U10" s="28">
        <f t="shared" si="1"/>
        <v>28073</v>
      </c>
      <c r="V10" s="28">
        <f t="shared" si="1"/>
        <v>28022</v>
      </c>
      <c r="W10" s="28">
        <f t="shared" si="1"/>
        <v>27985</v>
      </c>
      <c r="X10" s="28">
        <f t="shared" si="1"/>
        <v>27961</v>
      </c>
      <c r="Y10" s="28">
        <f t="shared" si="1"/>
        <v>27950</v>
      </c>
      <c r="Z10" s="28">
        <f t="shared" si="1"/>
        <v>27686</v>
      </c>
      <c r="AA10" s="28">
        <f>E105</f>
        <v>0</v>
      </c>
    </row>
    <row r="11" spans="1:28" ht="15.95" customHeight="1" thickBot="1" x14ac:dyDescent="0.2">
      <c r="A11" t="s">
        <v>244</v>
      </c>
      <c r="L11" s="22" t="s">
        <v>14</v>
      </c>
      <c r="N11" s="27" t="s">
        <v>34</v>
      </c>
      <c r="O11" s="29">
        <f>IF(O6=0,"",(O10-H２６年度!E97))</f>
        <v>51</v>
      </c>
      <c r="P11" s="29">
        <f t="shared" ref="P11:AA11" si="2">IF(P6=0,"",(P10-O10))</f>
        <v>-22</v>
      </c>
      <c r="Q11" s="29">
        <f t="shared" si="2"/>
        <v>-30</v>
      </c>
      <c r="R11" s="29">
        <f t="shared" si="2"/>
        <v>-42</v>
      </c>
      <c r="S11" s="29">
        <f t="shared" si="2"/>
        <v>-26</v>
      </c>
      <c r="T11" s="29">
        <f t="shared" si="2"/>
        <v>-28</v>
      </c>
      <c r="U11" s="29">
        <f t="shared" si="2"/>
        <v>-16</v>
      </c>
      <c r="V11" s="29">
        <f t="shared" si="2"/>
        <v>-51</v>
      </c>
      <c r="W11" s="29">
        <f t="shared" si="2"/>
        <v>-37</v>
      </c>
      <c r="X11" s="29">
        <f t="shared" si="2"/>
        <v>-24</v>
      </c>
      <c r="Y11" s="29">
        <f t="shared" si="2"/>
        <v>-11</v>
      </c>
      <c r="Z11" s="29">
        <f t="shared" si="2"/>
        <v>-264</v>
      </c>
      <c r="AA11" s="29" t="str">
        <f t="shared" si="2"/>
        <v/>
      </c>
    </row>
    <row r="12" spans="1:28" ht="15.95" customHeight="1" x14ac:dyDescent="0.15">
      <c r="A12" s="15" t="s">
        <v>16</v>
      </c>
      <c r="B12" s="16" t="s">
        <v>0</v>
      </c>
      <c r="C12" s="16" t="s">
        <v>1</v>
      </c>
      <c r="D12" s="16" t="s">
        <v>2</v>
      </c>
      <c r="E12" s="16" t="s">
        <v>3</v>
      </c>
      <c r="F12" s="16" t="s">
        <v>12</v>
      </c>
      <c r="G12" s="16" t="s">
        <v>13</v>
      </c>
      <c r="H12" s="16" t="s">
        <v>10</v>
      </c>
      <c r="I12" s="16" t="s">
        <v>11</v>
      </c>
      <c r="J12" s="17" t="s">
        <v>15</v>
      </c>
      <c r="K12" s="16" t="s">
        <v>4</v>
      </c>
      <c r="L12" s="18" t="s">
        <v>5</v>
      </c>
    </row>
    <row r="13" spans="1:28" ht="15.95" customHeight="1" x14ac:dyDescent="0.15">
      <c r="A13" s="19" t="s">
        <v>6</v>
      </c>
      <c r="B13" s="1">
        <v>4393</v>
      </c>
      <c r="C13" s="1">
        <v>5018</v>
      </c>
      <c r="D13" s="1">
        <v>5439</v>
      </c>
      <c r="E13" s="1">
        <f>SUM(C13:D13)</f>
        <v>10457</v>
      </c>
      <c r="F13" s="1">
        <v>8</v>
      </c>
      <c r="G13" s="1">
        <v>16</v>
      </c>
      <c r="H13" s="1">
        <v>17</v>
      </c>
      <c r="I13" s="1">
        <v>15</v>
      </c>
      <c r="J13" s="12">
        <v>-1</v>
      </c>
      <c r="K13" s="59"/>
      <c r="L13" s="66"/>
      <c r="N13" t="s">
        <v>30</v>
      </c>
    </row>
    <row r="14" spans="1:28" ht="15.95" customHeight="1" x14ac:dyDescent="0.15">
      <c r="A14" s="19" t="s">
        <v>7</v>
      </c>
      <c r="B14" s="1">
        <v>2458</v>
      </c>
      <c r="C14" s="1">
        <v>2730</v>
      </c>
      <c r="D14" s="1">
        <v>3059</v>
      </c>
      <c r="E14" s="1">
        <f>SUM(C14:D14)</f>
        <v>5789</v>
      </c>
      <c r="F14" s="1">
        <v>2</v>
      </c>
      <c r="G14" s="1">
        <v>6</v>
      </c>
      <c r="H14" s="1">
        <v>7</v>
      </c>
      <c r="I14" s="1">
        <v>11</v>
      </c>
      <c r="J14" s="12">
        <v>0</v>
      </c>
      <c r="K14" s="60"/>
      <c r="L14" s="67"/>
      <c r="N14" t="s">
        <v>35</v>
      </c>
    </row>
    <row r="15" spans="1:28" ht="15.95" customHeight="1" x14ac:dyDescent="0.15">
      <c r="A15" s="19" t="s">
        <v>8</v>
      </c>
      <c r="B15" s="1">
        <v>3163</v>
      </c>
      <c r="C15" s="1">
        <v>3596</v>
      </c>
      <c r="D15" s="1">
        <v>3998</v>
      </c>
      <c r="E15" s="1">
        <f>SUM(C15:D15)</f>
        <v>7594</v>
      </c>
      <c r="F15" s="1">
        <v>3</v>
      </c>
      <c r="G15" s="1">
        <v>7</v>
      </c>
      <c r="H15" s="1">
        <v>7</v>
      </c>
      <c r="I15" s="1">
        <v>10</v>
      </c>
      <c r="J15" s="12">
        <v>0</v>
      </c>
      <c r="K15" s="60">
        <v>9678</v>
      </c>
      <c r="L15" s="67">
        <f>(ROUND(K15/E17,4))*100</f>
        <v>34.300000000000004</v>
      </c>
      <c r="N15" s="54" t="s">
        <v>259</v>
      </c>
      <c r="O15" s="55" t="s">
        <v>260</v>
      </c>
      <c r="P15" s="33" t="s">
        <v>37</v>
      </c>
      <c r="Q15" s="33" t="s">
        <v>38</v>
      </c>
      <c r="R15" s="33" t="s">
        <v>39</v>
      </c>
      <c r="S15" s="33" t="s">
        <v>40</v>
      </c>
      <c r="T15" s="33" t="s">
        <v>41</v>
      </c>
      <c r="U15" s="33" t="s">
        <v>42</v>
      </c>
      <c r="V15" s="33" t="s">
        <v>43</v>
      </c>
      <c r="W15" s="33" t="s">
        <v>44</v>
      </c>
      <c r="X15" s="55" t="s">
        <v>265</v>
      </c>
      <c r="Y15" s="33" t="s">
        <v>46</v>
      </c>
      <c r="Z15" s="33" t="s">
        <v>47</v>
      </c>
      <c r="AA15" s="33" t="s">
        <v>63</v>
      </c>
    </row>
    <row r="16" spans="1:28" ht="15.95" customHeight="1" thickBot="1" x14ac:dyDescent="0.2">
      <c r="A16" s="20" t="s">
        <v>9</v>
      </c>
      <c r="B16" s="1">
        <v>1652</v>
      </c>
      <c r="C16" s="1">
        <v>2100</v>
      </c>
      <c r="D16" s="1">
        <v>2275</v>
      </c>
      <c r="E16" s="1">
        <f>SUM(C16:D16)</f>
        <v>4375</v>
      </c>
      <c r="F16" s="1">
        <v>2</v>
      </c>
      <c r="G16" s="1">
        <v>1</v>
      </c>
      <c r="H16" s="1">
        <v>3</v>
      </c>
      <c r="I16" s="1">
        <v>4</v>
      </c>
      <c r="J16" s="12">
        <v>0</v>
      </c>
      <c r="K16" s="60"/>
      <c r="L16" s="67"/>
      <c r="N16" s="27" t="s">
        <v>10</v>
      </c>
      <c r="O16" s="34">
        <f>H9</f>
        <v>161</v>
      </c>
      <c r="P16" s="36">
        <f>H17</f>
        <v>34</v>
      </c>
      <c r="Q16" s="38">
        <f>H25</f>
        <v>42</v>
      </c>
      <c r="R16" s="34">
        <f>H33</f>
        <v>37</v>
      </c>
      <c r="S16" s="34">
        <f>H41</f>
        <v>50</v>
      </c>
      <c r="T16" s="34">
        <f>H49</f>
        <v>26</v>
      </c>
      <c r="U16" s="34">
        <f>H57</f>
        <v>30</v>
      </c>
      <c r="V16" s="34">
        <f>H65</f>
        <v>14</v>
      </c>
      <c r="W16" s="34">
        <f>H73</f>
        <v>13</v>
      </c>
      <c r="X16" s="34">
        <f>H81</f>
        <v>23</v>
      </c>
      <c r="Y16" s="34">
        <f>H89</f>
        <v>41</v>
      </c>
      <c r="Z16" s="34">
        <f>H97</f>
        <v>206</v>
      </c>
      <c r="AA16" s="38">
        <f>H105</f>
        <v>0</v>
      </c>
      <c r="AB16">
        <f>SUM(O16:Z16)</f>
        <v>677</v>
      </c>
    </row>
    <row r="17" spans="1:28" ht="15.95" customHeight="1" thickBot="1" x14ac:dyDescent="0.2">
      <c r="A17" s="21" t="s">
        <v>17</v>
      </c>
      <c r="B17" s="2">
        <f t="shared" ref="B17:J17" si="3">SUM(B13:B16)</f>
        <v>11666</v>
      </c>
      <c r="C17" s="2">
        <f t="shared" si="3"/>
        <v>13444</v>
      </c>
      <c r="D17" s="2">
        <f t="shared" si="3"/>
        <v>14771</v>
      </c>
      <c r="E17" s="2">
        <f t="shared" si="3"/>
        <v>28215</v>
      </c>
      <c r="F17" s="2">
        <f t="shared" si="3"/>
        <v>15</v>
      </c>
      <c r="G17" s="2">
        <f t="shared" si="3"/>
        <v>30</v>
      </c>
      <c r="H17" s="2">
        <f t="shared" si="3"/>
        <v>34</v>
      </c>
      <c r="I17" s="2">
        <f t="shared" si="3"/>
        <v>40</v>
      </c>
      <c r="J17" s="2">
        <f t="shared" si="3"/>
        <v>-1</v>
      </c>
      <c r="K17" s="61"/>
      <c r="L17" s="68"/>
      <c r="N17" s="27" t="s">
        <v>11</v>
      </c>
      <c r="O17" s="34">
        <f>I9</f>
        <v>84</v>
      </c>
      <c r="P17" s="34">
        <f>I17</f>
        <v>40</v>
      </c>
      <c r="Q17" s="34">
        <f>I25</f>
        <v>54</v>
      </c>
      <c r="R17" s="34">
        <f>I33</f>
        <v>52</v>
      </c>
      <c r="S17" s="34">
        <f>I41</f>
        <v>45</v>
      </c>
      <c r="T17" s="34">
        <f>I49</f>
        <v>38</v>
      </c>
      <c r="U17" s="34">
        <f>I57</f>
        <v>27</v>
      </c>
      <c r="V17" s="34">
        <f>I65</f>
        <v>43</v>
      </c>
      <c r="W17" s="34">
        <f>I73</f>
        <v>28</v>
      </c>
      <c r="X17" s="36">
        <f>I81</f>
        <v>32</v>
      </c>
      <c r="Y17" s="34">
        <f>I89</f>
        <v>38</v>
      </c>
      <c r="Z17" s="34">
        <f>I97</f>
        <v>445</v>
      </c>
      <c r="AA17" s="38">
        <f>I105</f>
        <v>0</v>
      </c>
      <c r="AB17">
        <f>SUM(O17:Z17)</f>
        <v>926</v>
      </c>
    </row>
    <row r="18" spans="1:28" ht="15.95" customHeight="1" x14ac:dyDescent="0.15">
      <c r="F18" s="39"/>
      <c r="G18" s="39"/>
      <c r="H18" s="39"/>
      <c r="I18" s="39"/>
    </row>
    <row r="19" spans="1:28" ht="15.95" customHeight="1" thickBot="1" x14ac:dyDescent="0.2">
      <c r="A19" t="s">
        <v>245</v>
      </c>
      <c r="L19" s="22" t="s">
        <v>14</v>
      </c>
    </row>
    <row r="20" spans="1:28" ht="15.95" customHeight="1" x14ac:dyDescent="0.15">
      <c r="A20" s="15" t="s">
        <v>158</v>
      </c>
      <c r="B20" s="16" t="s">
        <v>159</v>
      </c>
      <c r="C20" s="16" t="s">
        <v>160</v>
      </c>
      <c r="D20" s="16" t="s">
        <v>161</v>
      </c>
      <c r="E20" s="16" t="s">
        <v>162</v>
      </c>
      <c r="F20" s="16" t="s">
        <v>163</v>
      </c>
      <c r="G20" s="16" t="s">
        <v>164</v>
      </c>
      <c r="H20" s="16" t="s">
        <v>165</v>
      </c>
      <c r="I20" s="16" t="s">
        <v>166</v>
      </c>
      <c r="J20" s="17" t="s">
        <v>167</v>
      </c>
      <c r="K20" s="16" t="s">
        <v>4</v>
      </c>
      <c r="L20" s="18" t="s">
        <v>5</v>
      </c>
      <c r="R20" s="35" t="s">
        <v>454</v>
      </c>
      <c r="S20" s="35" t="s">
        <v>455</v>
      </c>
      <c r="T20" s="35" t="s">
        <v>456</v>
      </c>
      <c r="U20" s="99" t="s">
        <v>457</v>
      </c>
    </row>
    <row r="21" spans="1:28" ht="15.95" customHeight="1" x14ac:dyDescent="0.15">
      <c r="A21" s="19" t="s">
        <v>168</v>
      </c>
      <c r="B21" s="1">
        <v>4385</v>
      </c>
      <c r="C21" s="1">
        <v>5004</v>
      </c>
      <c r="D21" s="1">
        <v>5429</v>
      </c>
      <c r="E21" s="1">
        <f>SUM(C21:D21)</f>
        <v>10433</v>
      </c>
      <c r="F21" s="1">
        <v>8</v>
      </c>
      <c r="G21" s="1">
        <v>13</v>
      </c>
      <c r="H21" s="1">
        <v>10</v>
      </c>
      <c r="I21" s="1">
        <v>26</v>
      </c>
      <c r="J21" s="12">
        <v>0</v>
      </c>
      <c r="K21" s="59"/>
      <c r="L21" s="63"/>
      <c r="Q21" t="s">
        <v>10</v>
      </c>
      <c r="R21" s="35">
        <f>H２６年度!X16</f>
        <v>21</v>
      </c>
      <c r="S21" s="35">
        <f>H２６年度!Y16</f>
        <v>39</v>
      </c>
      <c r="T21" s="35">
        <f>H２６年度!Z16</f>
        <v>208</v>
      </c>
      <c r="U21" s="35">
        <f>SUM(R21:T21,O16:W16)</f>
        <v>675</v>
      </c>
    </row>
    <row r="22" spans="1:28" ht="15.95" customHeight="1" x14ac:dyDescent="0.15">
      <c r="A22" s="19" t="s">
        <v>169</v>
      </c>
      <c r="B22" s="1">
        <v>2464</v>
      </c>
      <c r="C22" s="1">
        <v>2731</v>
      </c>
      <c r="D22" s="1">
        <v>3060</v>
      </c>
      <c r="E22" s="1">
        <f>SUM(C22:D22)</f>
        <v>5791</v>
      </c>
      <c r="F22" s="1">
        <v>4</v>
      </c>
      <c r="G22" s="1">
        <v>8</v>
      </c>
      <c r="H22" s="1">
        <v>9</v>
      </c>
      <c r="I22" s="1">
        <v>6</v>
      </c>
      <c r="J22" s="12">
        <v>1</v>
      </c>
      <c r="K22" s="60"/>
      <c r="L22" s="64"/>
      <c r="Q22" t="s">
        <v>11</v>
      </c>
      <c r="R22" s="35">
        <f>H２６年度!X17</f>
        <v>39</v>
      </c>
      <c r="S22" s="35">
        <f>H２６年度!Y17</f>
        <v>53</v>
      </c>
      <c r="T22" s="35">
        <f>H２６年度!Z17</f>
        <v>397</v>
      </c>
      <c r="U22" s="35">
        <f>SUM(R22:T22,O17:W17)</f>
        <v>900</v>
      </c>
    </row>
    <row r="23" spans="1:28" ht="15.95" customHeight="1" x14ac:dyDescent="0.15">
      <c r="A23" s="19" t="s">
        <v>170</v>
      </c>
      <c r="B23" s="1">
        <v>3162</v>
      </c>
      <c r="C23" s="1">
        <v>3592</v>
      </c>
      <c r="D23" s="1">
        <v>3991</v>
      </c>
      <c r="E23" s="1">
        <f>SUM(C23:D23)</f>
        <v>7583</v>
      </c>
      <c r="F23" s="1">
        <v>3</v>
      </c>
      <c r="G23" s="1">
        <v>12</v>
      </c>
      <c r="H23" s="1">
        <v>15</v>
      </c>
      <c r="I23" s="1">
        <v>12</v>
      </c>
      <c r="J23" s="12">
        <v>0</v>
      </c>
      <c r="K23" s="60">
        <v>9668</v>
      </c>
      <c r="L23" s="64">
        <f>(ROUND(K23/E25,4))*100</f>
        <v>34.300000000000004</v>
      </c>
    </row>
    <row r="24" spans="1:28" ht="15.95" customHeight="1" thickBot="1" x14ac:dyDescent="0.2">
      <c r="A24" s="20" t="s">
        <v>171</v>
      </c>
      <c r="B24" s="1">
        <v>1658</v>
      </c>
      <c r="C24" s="1">
        <v>2105</v>
      </c>
      <c r="D24" s="1">
        <v>2273</v>
      </c>
      <c r="E24" s="1">
        <f>SUM(C24:D24)</f>
        <v>4378</v>
      </c>
      <c r="F24" s="1">
        <v>2</v>
      </c>
      <c r="G24" s="1">
        <v>3</v>
      </c>
      <c r="H24" s="1">
        <v>8</v>
      </c>
      <c r="I24" s="1">
        <v>10</v>
      </c>
      <c r="J24" s="12">
        <v>0</v>
      </c>
      <c r="K24" s="60"/>
      <c r="L24" s="64"/>
    </row>
    <row r="25" spans="1:28" ht="15.95" customHeight="1" thickBot="1" x14ac:dyDescent="0.2">
      <c r="A25" s="21" t="s">
        <v>172</v>
      </c>
      <c r="B25" s="2">
        <f t="shared" ref="B25:J25" si="4">SUM(B21:B24)</f>
        <v>11669</v>
      </c>
      <c r="C25" s="2">
        <f t="shared" si="4"/>
        <v>13432</v>
      </c>
      <c r="D25" s="2">
        <f t="shared" si="4"/>
        <v>14753</v>
      </c>
      <c r="E25" s="2">
        <f>SUM(E21:E24)</f>
        <v>28185</v>
      </c>
      <c r="F25" s="2">
        <f t="shared" si="4"/>
        <v>17</v>
      </c>
      <c r="G25" s="2">
        <f t="shared" si="4"/>
        <v>36</v>
      </c>
      <c r="H25" s="2">
        <f t="shared" si="4"/>
        <v>42</v>
      </c>
      <c r="I25" s="2">
        <f t="shared" si="4"/>
        <v>54</v>
      </c>
      <c r="J25" s="2">
        <f t="shared" si="4"/>
        <v>1</v>
      </c>
      <c r="K25" s="61"/>
      <c r="L25" s="65"/>
    </row>
    <row r="26" spans="1:28" ht="15.95" customHeight="1" x14ac:dyDescent="0.15"/>
    <row r="27" spans="1:28" ht="15.95" customHeight="1" thickBot="1" x14ac:dyDescent="0.2">
      <c r="A27" t="s">
        <v>246</v>
      </c>
      <c r="L27" s="22" t="s">
        <v>14</v>
      </c>
    </row>
    <row r="28" spans="1:28" ht="15.95" customHeight="1" x14ac:dyDescent="0.15">
      <c r="A28" s="15" t="s">
        <v>16</v>
      </c>
      <c r="B28" s="16" t="s">
        <v>0</v>
      </c>
      <c r="C28" s="16" t="s">
        <v>1</v>
      </c>
      <c r="D28" s="16" t="s">
        <v>2</v>
      </c>
      <c r="E28" s="16" t="s">
        <v>3</v>
      </c>
      <c r="F28" s="16" t="s">
        <v>12</v>
      </c>
      <c r="G28" s="16" t="s">
        <v>13</v>
      </c>
      <c r="H28" s="16" t="s">
        <v>10</v>
      </c>
      <c r="I28" s="16" t="s">
        <v>11</v>
      </c>
      <c r="J28" s="17" t="s">
        <v>15</v>
      </c>
      <c r="K28" s="16" t="s">
        <v>4</v>
      </c>
      <c r="L28" s="18" t="s">
        <v>5</v>
      </c>
    </row>
    <row r="29" spans="1:28" ht="15.95" customHeight="1" x14ac:dyDescent="0.15">
      <c r="A29" s="19" t="s">
        <v>6</v>
      </c>
      <c r="B29" s="1">
        <v>4385</v>
      </c>
      <c r="C29" s="1">
        <v>4999</v>
      </c>
      <c r="D29" s="1">
        <v>5415</v>
      </c>
      <c r="E29" s="1">
        <f>SUM(C29:D29)</f>
        <v>10414</v>
      </c>
      <c r="F29" s="1">
        <v>8</v>
      </c>
      <c r="G29" s="1">
        <v>18</v>
      </c>
      <c r="H29" s="1">
        <v>21</v>
      </c>
      <c r="I29" s="1">
        <v>30</v>
      </c>
      <c r="J29" s="12">
        <v>0</v>
      </c>
      <c r="K29" s="59"/>
      <c r="L29" s="63"/>
    </row>
    <row r="30" spans="1:28" ht="15.95" customHeight="1" x14ac:dyDescent="0.15">
      <c r="A30" s="19" t="s">
        <v>7</v>
      </c>
      <c r="B30" s="1">
        <v>2463</v>
      </c>
      <c r="C30" s="1">
        <v>2729</v>
      </c>
      <c r="D30" s="1">
        <v>3060</v>
      </c>
      <c r="E30" s="1">
        <f>SUM(C30:D30)</f>
        <v>5789</v>
      </c>
      <c r="F30" s="1">
        <v>1</v>
      </c>
      <c r="G30" s="1">
        <v>11</v>
      </c>
      <c r="H30" s="1">
        <v>6</v>
      </c>
      <c r="I30" s="1">
        <v>8</v>
      </c>
      <c r="J30" s="12">
        <v>0</v>
      </c>
      <c r="K30" s="60"/>
      <c r="L30" s="64"/>
    </row>
    <row r="31" spans="1:28" ht="15.95" customHeight="1" x14ac:dyDescent="0.15">
      <c r="A31" s="19" t="s">
        <v>8</v>
      </c>
      <c r="B31" s="1">
        <v>3159</v>
      </c>
      <c r="C31" s="1">
        <v>3586</v>
      </c>
      <c r="D31" s="1">
        <v>3994</v>
      </c>
      <c r="E31" s="1">
        <f>SUM(C31:D31)</f>
        <v>7580</v>
      </c>
      <c r="F31" s="1">
        <v>4</v>
      </c>
      <c r="G31" s="1">
        <v>8</v>
      </c>
      <c r="H31" s="1">
        <v>7</v>
      </c>
      <c r="I31" s="1">
        <v>10</v>
      </c>
      <c r="J31" s="12">
        <v>0</v>
      </c>
      <c r="K31" s="60">
        <v>9671</v>
      </c>
      <c r="L31" s="64">
        <f>(ROUND(K31/E33,4))*100</f>
        <v>34.36</v>
      </c>
    </row>
    <row r="32" spans="1:28" ht="15.95" customHeight="1" thickBot="1" x14ac:dyDescent="0.2">
      <c r="A32" s="20" t="s">
        <v>9</v>
      </c>
      <c r="B32" s="1">
        <v>1656</v>
      </c>
      <c r="C32" s="1">
        <v>2101</v>
      </c>
      <c r="D32" s="1">
        <v>2259</v>
      </c>
      <c r="E32" s="1">
        <f>SUM(C32:D32)</f>
        <v>4360</v>
      </c>
      <c r="F32" s="1">
        <v>1</v>
      </c>
      <c r="G32" s="1">
        <v>4</v>
      </c>
      <c r="H32" s="1">
        <v>3</v>
      </c>
      <c r="I32" s="1">
        <v>4</v>
      </c>
      <c r="J32" s="12">
        <v>0</v>
      </c>
      <c r="K32" s="60"/>
      <c r="L32" s="64"/>
    </row>
    <row r="33" spans="1:13" ht="15.95" customHeight="1" thickBot="1" x14ac:dyDescent="0.2">
      <c r="A33" s="21" t="s">
        <v>17</v>
      </c>
      <c r="B33" s="2">
        <f t="shared" ref="B33:J33" si="5">SUM(B29:B32)</f>
        <v>11663</v>
      </c>
      <c r="C33" s="2">
        <f t="shared" si="5"/>
        <v>13415</v>
      </c>
      <c r="D33" s="2">
        <f t="shared" si="5"/>
        <v>14728</v>
      </c>
      <c r="E33" s="2">
        <f>SUM(E29:E32)</f>
        <v>28143</v>
      </c>
      <c r="F33" s="2">
        <f t="shared" si="5"/>
        <v>14</v>
      </c>
      <c r="G33" s="2">
        <f t="shared" si="5"/>
        <v>41</v>
      </c>
      <c r="H33" s="2">
        <f t="shared" si="5"/>
        <v>37</v>
      </c>
      <c r="I33" s="2">
        <f t="shared" si="5"/>
        <v>52</v>
      </c>
      <c r="J33" s="2">
        <f t="shared" si="5"/>
        <v>0</v>
      </c>
      <c r="K33" s="61"/>
      <c r="L33" s="65"/>
    </row>
    <row r="34" spans="1:13" ht="15.95" customHeight="1" x14ac:dyDescent="0.15">
      <c r="K34" s="37"/>
      <c r="L34" s="26" t="str">
        <f>IF(K34=0,"",ROUND(K34/E33,4)*100)</f>
        <v/>
      </c>
    </row>
    <row r="35" spans="1:13" ht="15.95" customHeight="1" thickBot="1" x14ac:dyDescent="0.2">
      <c r="A35" t="s">
        <v>247</v>
      </c>
      <c r="L35" s="22" t="s">
        <v>14</v>
      </c>
    </row>
    <row r="36" spans="1:13" ht="15.95" customHeight="1" x14ac:dyDescent="0.15">
      <c r="A36" s="15" t="s">
        <v>185</v>
      </c>
      <c r="B36" s="16" t="s">
        <v>186</v>
      </c>
      <c r="C36" s="16" t="s">
        <v>187</v>
      </c>
      <c r="D36" s="16" t="s">
        <v>188</v>
      </c>
      <c r="E36" s="16" t="s">
        <v>189</v>
      </c>
      <c r="F36" s="41" t="s">
        <v>190</v>
      </c>
      <c r="G36" s="41" t="s">
        <v>191</v>
      </c>
      <c r="H36" s="41" t="s">
        <v>192</v>
      </c>
      <c r="I36" s="41" t="s">
        <v>193</v>
      </c>
      <c r="J36" s="42" t="s">
        <v>194</v>
      </c>
      <c r="K36" s="16" t="s">
        <v>4</v>
      </c>
      <c r="L36" s="18" t="s">
        <v>5</v>
      </c>
    </row>
    <row r="37" spans="1:13" ht="15.95" customHeight="1" x14ac:dyDescent="0.15">
      <c r="A37" s="19" t="s">
        <v>195</v>
      </c>
      <c r="B37" s="51">
        <v>4386</v>
      </c>
      <c r="C37" s="51">
        <v>5001</v>
      </c>
      <c r="D37" s="51">
        <v>5420</v>
      </c>
      <c r="E37" s="1">
        <f>SUM(C37:D37)</f>
        <v>10421</v>
      </c>
      <c r="F37" s="1">
        <v>5</v>
      </c>
      <c r="G37" s="1">
        <v>11</v>
      </c>
      <c r="H37" s="1">
        <v>27</v>
      </c>
      <c r="I37" s="1">
        <v>15</v>
      </c>
      <c r="J37" s="12">
        <v>0</v>
      </c>
      <c r="K37" s="59"/>
      <c r="L37" s="63"/>
    </row>
    <row r="38" spans="1:13" ht="15.95" customHeight="1" x14ac:dyDescent="0.15">
      <c r="A38" s="19" t="s">
        <v>196</v>
      </c>
      <c r="B38" s="51">
        <v>2460</v>
      </c>
      <c r="C38" s="51">
        <v>2728</v>
      </c>
      <c r="D38" s="51">
        <v>3052</v>
      </c>
      <c r="E38" s="1">
        <f>SUM(C38:D38)</f>
        <v>5780</v>
      </c>
      <c r="F38" s="1">
        <v>2</v>
      </c>
      <c r="G38" s="1">
        <v>15</v>
      </c>
      <c r="H38" s="1">
        <v>8</v>
      </c>
      <c r="I38" s="1">
        <v>6</v>
      </c>
      <c r="J38" s="12">
        <v>0</v>
      </c>
      <c r="K38" s="60"/>
      <c r="L38" s="64"/>
    </row>
    <row r="39" spans="1:13" ht="15.95" customHeight="1" x14ac:dyDescent="0.15">
      <c r="A39" s="19" t="s">
        <v>197</v>
      </c>
      <c r="B39" s="51">
        <v>3155</v>
      </c>
      <c r="C39" s="51">
        <v>3578</v>
      </c>
      <c r="D39" s="51">
        <v>3991</v>
      </c>
      <c r="E39" s="1">
        <f>SUM(C39:D39)</f>
        <v>7569</v>
      </c>
      <c r="F39" s="1">
        <v>4</v>
      </c>
      <c r="G39" s="1">
        <v>9</v>
      </c>
      <c r="H39" s="1">
        <v>13</v>
      </c>
      <c r="I39" s="1">
        <v>16</v>
      </c>
      <c r="J39" s="12">
        <v>0</v>
      </c>
      <c r="K39" s="60">
        <v>9667</v>
      </c>
      <c r="L39" s="64">
        <f>(ROUND(K39/E41,4))*100</f>
        <v>34.380000000000003</v>
      </c>
    </row>
    <row r="40" spans="1:13" ht="15.95" customHeight="1" thickBot="1" x14ac:dyDescent="0.2">
      <c r="A40" s="20" t="s">
        <v>198</v>
      </c>
      <c r="B40" s="52">
        <v>1653</v>
      </c>
      <c r="C40" s="52">
        <v>2092</v>
      </c>
      <c r="D40" s="52">
        <v>2255</v>
      </c>
      <c r="E40" s="53">
        <f>SUM(C40:D40)</f>
        <v>4347</v>
      </c>
      <c r="F40" s="1">
        <v>2</v>
      </c>
      <c r="G40" s="1">
        <v>9</v>
      </c>
      <c r="H40" s="1">
        <v>2</v>
      </c>
      <c r="I40" s="1">
        <v>8</v>
      </c>
      <c r="J40" s="12">
        <v>0</v>
      </c>
      <c r="K40" s="60"/>
      <c r="L40" s="64"/>
    </row>
    <row r="41" spans="1:13" ht="15.95" customHeight="1" thickBot="1" x14ac:dyDescent="0.2">
      <c r="A41" s="21" t="s">
        <v>199</v>
      </c>
      <c r="B41" s="2">
        <f t="shared" ref="B41:J41" si="6">SUM(B37:B40)</f>
        <v>11654</v>
      </c>
      <c r="C41" s="2">
        <f t="shared" si="6"/>
        <v>13399</v>
      </c>
      <c r="D41" s="2">
        <f t="shared" si="6"/>
        <v>14718</v>
      </c>
      <c r="E41" s="2">
        <f>SUM(E37:E40)</f>
        <v>28117</v>
      </c>
      <c r="F41" s="2">
        <f t="shared" si="6"/>
        <v>13</v>
      </c>
      <c r="G41" s="2">
        <f t="shared" si="6"/>
        <v>44</v>
      </c>
      <c r="H41" s="2">
        <f t="shared" si="6"/>
        <v>50</v>
      </c>
      <c r="I41" s="2">
        <f t="shared" si="6"/>
        <v>45</v>
      </c>
      <c r="J41" s="2">
        <f t="shared" si="6"/>
        <v>0</v>
      </c>
      <c r="K41" s="61"/>
      <c r="L41" s="65"/>
    </row>
    <row r="42" spans="1:13" ht="15.95" customHeight="1" x14ac:dyDescent="0.15">
      <c r="F42" s="39"/>
      <c r="G42" s="39"/>
      <c r="H42" s="39"/>
      <c r="I42" s="39"/>
      <c r="J42" s="40"/>
    </row>
    <row r="43" spans="1:13" ht="15.95" customHeight="1" thickBot="1" x14ac:dyDescent="0.2">
      <c r="A43" t="s">
        <v>248</v>
      </c>
      <c r="L43" s="22" t="s">
        <v>14</v>
      </c>
    </row>
    <row r="44" spans="1:13" ht="15.95" customHeight="1" x14ac:dyDescent="0.15">
      <c r="A44" s="15" t="s">
        <v>16</v>
      </c>
      <c r="B44" s="16" t="s">
        <v>0</v>
      </c>
      <c r="C44" s="16" t="s">
        <v>1</v>
      </c>
      <c r="D44" s="16" t="s">
        <v>2</v>
      </c>
      <c r="E44" s="16" t="s">
        <v>3</v>
      </c>
      <c r="F44" s="16" t="s">
        <v>12</v>
      </c>
      <c r="G44" s="16" t="s">
        <v>13</v>
      </c>
      <c r="H44" s="16" t="s">
        <v>10</v>
      </c>
      <c r="I44" s="16" t="s">
        <v>11</v>
      </c>
      <c r="J44" s="17" t="s">
        <v>15</v>
      </c>
      <c r="K44" s="16" t="s">
        <v>4</v>
      </c>
      <c r="L44" s="18" t="s">
        <v>5</v>
      </c>
    </row>
    <row r="45" spans="1:13" ht="15.95" customHeight="1" x14ac:dyDescent="0.15">
      <c r="A45" s="19" t="s">
        <v>6</v>
      </c>
      <c r="B45" s="1">
        <v>4379</v>
      </c>
      <c r="C45" s="1">
        <v>4984</v>
      </c>
      <c r="D45" s="1">
        <v>5417</v>
      </c>
      <c r="E45" s="1">
        <f>SUM(C45:D45)</f>
        <v>10401</v>
      </c>
      <c r="F45" s="1">
        <v>6</v>
      </c>
      <c r="G45" s="1">
        <v>16</v>
      </c>
      <c r="H45" s="1">
        <v>11</v>
      </c>
      <c r="I45" s="1">
        <v>18</v>
      </c>
      <c r="J45" s="12">
        <v>1</v>
      </c>
      <c r="K45" s="59"/>
      <c r="L45" s="63"/>
    </row>
    <row r="46" spans="1:13" ht="15.95" customHeight="1" x14ac:dyDescent="0.15">
      <c r="A46" s="19" t="s">
        <v>7</v>
      </c>
      <c r="B46" s="1">
        <v>2455</v>
      </c>
      <c r="C46" s="1">
        <v>2720</v>
      </c>
      <c r="D46" s="1">
        <v>3048</v>
      </c>
      <c r="E46" s="1">
        <f>SUM(C46:D46)</f>
        <v>5768</v>
      </c>
      <c r="F46" s="1">
        <v>2</v>
      </c>
      <c r="G46" s="1">
        <v>12</v>
      </c>
      <c r="H46" s="1">
        <v>5</v>
      </c>
      <c r="I46" s="1">
        <v>7</v>
      </c>
      <c r="J46" s="12">
        <v>0</v>
      </c>
      <c r="K46" s="60"/>
      <c r="L46" s="64"/>
    </row>
    <row r="47" spans="1:13" ht="15.95" customHeight="1" x14ac:dyDescent="0.15">
      <c r="A47" s="19" t="s">
        <v>8</v>
      </c>
      <c r="B47" s="1">
        <v>3152</v>
      </c>
      <c r="C47" s="1">
        <v>3576</v>
      </c>
      <c r="D47" s="1">
        <v>3991</v>
      </c>
      <c r="E47" s="1">
        <f>SUM(C47:D47)</f>
        <v>7567</v>
      </c>
      <c r="F47" s="1">
        <v>8</v>
      </c>
      <c r="G47" s="1">
        <v>7</v>
      </c>
      <c r="H47" s="1">
        <v>7</v>
      </c>
      <c r="I47" s="1">
        <v>11</v>
      </c>
      <c r="J47" s="12">
        <v>0</v>
      </c>
      <c r="K47" s="60">
        <v>9678</v>
      </c>
      <c r="L47" s="64">
        <f>(ROUND(K47/E49,4))*100</f>
        <v>34.449999999999996</v>
      </c>
    </row>
    <row r="48" spans="1:13" ht="15.95" customHeight="1" thickBot="1" x14ac:dyDescent="0.2">
      <c r="A48" s="20" t="s">
        <v>9</v>
      </c>
      <c r="B48" s="1">
        <v>1653</v>
      </c>
      <c r="C48" s="1">
        <v>2099</v>
      </c>
      <c r="D48" s="1">
        <v>2254</v>
      </c>
      <c r="E48" s="1">
        <f>SUM(C48:D48)</f>
        <v>4353</v>
      </c>
      <c r="F48" s="1">
        <v>4</v>
      </c>
      <c r="G48" s="1">
        <v>2</v>
      </c>
      <c r="H48" s="1">
        <v>3</v>
      </c>
      <c r="I48" s="1">
        <v>2</v>
      </c>
      <c r="J48" s="12">
        <v>0</v>
      </c>
      <c r="K48" s="60"/>
      <c r="L48" s="64"/>
      <c r="M48" s="58"/>
    </row>
    <row r="49" spans="1:13" ht="15.95" customHeight="1" thickBot="1" x14ac:dyDescent="0.2">
      <c r="A49" s="21" t="s">
        <v>17</v>
      </c>
      <c r="B49" s="2">
        <f t="shared" ref="B49:J49" si="7">SUM(B45:B48)</f>
        <v>11639</v>
      </c>
      <c r="C49" s="2">
        <f t="shared" si="7"/>
        <v>13379</v>
      </c>
      <c r="D49" s="2">
        <f t="shared" si="7"/>
        <v>14710</v>
      </c>
      <c r="E49" s="2">
        <f>SUM(E45:E48)</f>
        <v>28089</v>
      </c>
      <c r="F49" s="2">
        <f t="shared" si="7"/>
        <v>20</v>
      </c>
      <c r="G49" s="2">
        <f t="shared" si="7"/>
        <v>37</v>
      </c>
      <c r="H49" s="2">
        <f t="shared" si="7"/>
        <v>26</v>
      </c>
      <c r="I49" s="2">
        <f t="shared" si="7"/>
        <v>38</v>
      </c>
      <c r="J49" s="2">
        <f t="shared" si="7"/>
        <v>1</v>
      </c>
      <c r="K49" s="61"/>
      <c r="L49" s="65"/>
      <c r="M49" s="58"/>
    </row>
    <row r="51" spans="1:13" ht="15.95" customHeight="1" thickBot="1" x14ac:dyDescent="0.2">
      <c r="A51" t="s">
        <v>249</v>
      </c>
      <c r="L51" s="22" t="s">
        <v>14</v>
      </c>
    </row>
    <row r="52" spans="1:13" ht="15.95" customHeight="1" x14ac:dyDescent="0.15">
      <c r="A52" s="15" t="s">
        <v>185</v>
      </c>
      <c r="B52" s="16" t="s">
        <v>186</v>
      </c>
      <c r="C52" s="16" t="s">
        <v>187</v>
      </c>
      <c r="D52" s="16" t="s">
        <v>188</v>
      </c>
      <c r="E52" s="16" t="s">
        <v>189</v>
      </c>
      <c r="F52" s="16" t="s">
        <v>190</v>
      </c>
      <c r="G52" s="16" t="s">
        <v>191</v>
      </c>
      <c r="H52" s="16" t="s">
        <v>192</v>
      </c>
      <c r="I52" s="16" t="s">
        <v>193</v>
      </c>
      <c r="J52" s="17" t="s">
        <v>194</v>
      </c>
      <c r="K52" s="16" t="s">
        <v>4</v>
      </c>
      <c r="L52" s="18" t="s">
        <v>5</v>
      </c>
    </row>
    <row r="53" spans="1:13" ht="15.95" customHeight="1" x14ac:dyDescent="0.15">
      <c r="A53" s="19" t="s">
        <v>195</v>
      </c>
      <c r="B53" s="1">
        <v>4380</v>
      </c>
      <c r="C53" s="1">
        <v>4979</v>
      </c>
      <c r="D53" s="1">
        <v>5409</v>
      </c>
      <c r="E53" s="1">
        <f>SUM(C53:D53)</f>
        <v>10388</v>
      </c>
      <c r="F53" s="1">
        <v>7</v>
      </c>
      <c r="G53" s="1">
        <v>11</v>
      </c>
      <c r="H53" s="1">
        <v>12</v>
      </c>
      <c r="I53" s="1">
        <v>13</v>
      </c>
      <c r="J53" s="12">
        <v>0</v>
      </c>
      <c r="K53" s="59"/>
      <c r="L53" s="63"/>
    </row>
    <row r="54" spans="1:13" ht="15.95" customHeight="1" x14ac:dyDescent="0.15">
      <c r="A54" s="19" t="s">
        <v>196</v>
      </c>
      <c r="B54" s="1">
        <v>2452</v>
      </c>
      <c r="C54" s="1">
        <v>2716</v>
      </c>
      <c r="D54" s="1">
        <v>3041</v>
      </c>
      <c r="E54" s="1">
        <f>SUM(C54:D54)</f>
        <v>5757</v>
      </c>
      <c r="F54" s="1">
        <v>1</v>
      </c>
      <c r="G54" s="1">
        <v>13</v>
      </c>
      <c r="H54" s="1">
        <v>4</v>
      </c>
      <c r="I54" s="1">
        <v>4</v>
      </c>
      <c r="J54" s="12">
        <v>0</v>
      </c>
      <c r="K54" s="60"/>
      <c r="L54" s="64"/>
    </row>
    <row r="55" spans="1:13" ht="15.95" customHeight="1" x14ac:dyDescent="0.15">
      <c r="A55" s="19" t="s">
        <v>197</v>
      </c>
      <c r="B55" s="1">
        <v>3157</v>
      </c>
      <c r="C55" s="1">
        <v>3572</v>
      </c>
      <c r="D55" s="1">
        <v>3997</v>
      </c>
      <c r="E55" s="1">
        <f>SUM(C55:D55)</f>
        <v>7569</v>
      </c>
      <c r="F55" s="1">
        <v>7</v>
      </c>
      <c r="G55" s="1">
        <v>12</v>
      </c>
      <c r="H55" s="1">
        <v>10</v>
      </c>
      <c r="I55" s="1">
        <v>6</v>
      </c>
      <c r="J55" s="12">
        <v>0</v>
      </c>
      <c r="K55" s="60">
        <v>9688</v>
      </c>
      <c r="L55" s="64">
        <f>(ROUND(K55/E57,4))*100</f>
        <v>34.510000000000005</v>
      </c>
    </row>
    <row r="56" spans="1:13" ht="15.95" customHeight="1" thickBot="1" x14ac:dyDescent="0.2">
      <c r="A56" s="20" t="s">
        <v>198</v>
      </c>
      <c r="B56" s="1">
        <v>1655</v>
      </c>
      <c r="C56" s="1">
        <v>2101</v>
      </c>
      <c r="D56" s="1">
        <v>2258</v>
      </c>
      <c r="E56" s="1">
        <f>SUM(C56:D56)</f>
        <v>4359</v>
      </c>
      <c r="F56" s="1">
        <v>6</v>
      </c>
      <c r="G56" s="1">
        <v>4</v>
      </c>
      <c r="H56" s="1">
        <v>4</v>
      </c>
      <c r="I56" s="1">
        <v>4</v>
      </c>
      <c r="J56" s="12">
        <v>0</v>
      </c>
      <c r="K56" s="60"/>
      <c r="L56" s="64"/>
      <c r="M56" s="58"/>
    </row>
    <row r="57" spans="1:13" ht="15.95" customHeight="1" thickBot="1" x14ac:dyDescent="0.2">
      <c r="A57" s="21" t="s">
        <v>199</v>
      </c>
      <c r="B57" s="2">
        <f t="shared" ref="B57:J57" si="8">SUM(B53:B56)</f>
        <v>11644</v>
      </c>
      <c r="C57" s="2">
        <f t="shared" si="8"/>
        <v>13368</v>
      </c>
      <c r="D57" s="2">
        <f t="shared" si="8"/>
        <v>14705</v>
      </c>
      <c r="E57" s="2">
        <f>SUM(E53:E56)</f>
        <v>28073</v>
      </c>
      <c r="F57" s="2">
        <f t="shared" si="8"/>
        <v>21</v>
      </c>
      <c r="G57" s="2">
        <f t="shared" si="8"/>
        <v>40</v>
      </c>
      <c r="H57" s="2">
        <f t="shared" si="8"/>
        <v>30</v>
      </c>
      <c r="I57" s="2">
        <f t="shared" si="8"/>
        <v>27</v>
      </c>
      <c r="J57" s="2">
        <f t="shared" si="8"/>
        <v>0</v>
      </c>
      <c r="K57" s="61"/>
      <c r="L57" s="65"/>
      <c r="M57" s="58"/>
    </row>
    <row r="58" spans="1:13" ht="15.95" customHeight="1" x14ac:dyDescent="0.15"/>
    <row r="59" spans="1:13" ht="15.95" customHeight="1" thickBot="1" x14ac:dyDescent="0.2">
      <c r="A59" t="s">
        <v>250</v>
      </c>
      <c r="L59" s="22" t="s">
        <v>14</v>
      </c>
    </row>
    <row r="60" spans="1:13" ht="15.95" customHeight="1" x14ac:dyDescent="0.15">
      <c r="A60" s="15" t="s">
        <v>16</v>
      </c>
      <c r="B60" s="16" t="s">
        <v>0</v>
      </c>
      <c r="C60" s="16" t="s">
        <v>1</v>
      </c>
      <c r="D60" s="16" t="s">
        <v>2</v>
      </c>
      <c r="E60" s="16" t="s">
        <v>3</v>
      </c>
      <c r="F60" s="16" t="s">
        <v>12</v>
      </c>
      <c r="G60" s="16" t="s">
        <v>13</v>
      </c>
      <c r="H60" s="16" t="s">
        <v>10</v>
      </c>
      <c r="I60" s="16" t="s">
        <v>11</v>
      </c>
      <c r="J60" s="17" t="s">
        <v>15</v>
      </c>
      <c r="K60" s="16" t="s">
        <v>4</v>
      </c>
      <c r="L60" s="18" t="s">
        <v>5</v>
      </c>
    </row>
    <row r="61" spans="1:13" ht="15.95" customHeight="1" x14ac:dyDescent="0.15">
      <c r="A61" s="19" t="s">
        <v>195</v>
      </c>
      <c r="B61" s="1">
        <v>4381</v>
      </c>
      <c r="C61" s="1">
        <v>4968</v>
      </c>
      <c r="D61" s="1">
        <v>5407</v>
      </c>
      <c r="E61" s="1">
        <f>SUM(C61:D61)</f>
        <v>10375</v>
      </c>
      <c r="F61" s="1">
        <v>9</v>
      </c>
      <c r="G61" s="1">
        <v>12</v>
      </c>
      <c r="H61" s="1">
        <v>6</v>
      </c>
      <c r="I61" s="1">
        <v>19</v>
      </c>
      <c r="J61" s="12">
        <v>0</v>
      </c>
      <c r="K61" s="59"/>
      <c r="L61" s="63"/>
    </row>
    <row r="62" spans="1:13" ht="15.95" customHeight="1" x14ac:dyDescent="0.15">
      <c r="A62" s="19" t="s">
        <v>196</v>
      </c>
      <c r="B62" s="1">
        <v>2443</v>
      </c>
      <c r="C62" s="1">
        <v>2708</v>
      </c>
      <c r="D62" s="1">
        <v>3029</v>
      </c>
      <c r="E62" s="1">
        <f>SUM(C62:D62)</f>
        <v>5737</v>
      </c>
      <c r="F62" s="1">
        <v>0</v>
      </c>
      <c r="G62" s="1">
        <v>15</v>
      </c>
      <c r="H62" s="1">
        <v>3</v>
      </c>
      <c r="I62" s="1">
        <v>6</v>
      </c>
      <c r="J62" s="12">
        <v>0</v>
      </c>
      <c r="K62" s="60"/>
      <c r="L62" s="64"/>
    </row>
    <row r="63" spans="1:13" ht="15.95" customHeight="1" x14ac:dyDescent="0.15">
      <c r="A63" s="19" t="s">
        <v>197</v>
      </c>
      <c r="B63" s="1">
        <v>3158</v>
      </c>
      <c r="C63" s="1">
        <v>3567</v>
      </c>
      <c r="D63" s="1">
        <v>3986</v>
      </c>
      <c r="E63" s="1">
        <f>SUM(C63:D63)</f>
        <v>7553</v>
      </c>
      <c r="F63" s="1">
        <v>2</v>
      </c>
      <c r="G63" s="1">
        <v>9</v>
      </c>
      <c r="H63" s="1">
        <v>4</v>
      </c>
      <c r="I63" s="1">
        <v>10</v>
      </c>
      <c r="J63" s="12">
        <v>0</v>
      </c>
      <c r="K63" s="60">
        <v>9684</v>
      </c>
      <c r="L63" s="64">
        <f>(ROUND(K63/E65,4))*100</f>
        <v>34.56</v>
      </c>
    </row>
    <row r="64" spans="1:13" ht="15.95" customHeight="1" thickBot="1" x14ac:dyDescent="0.2">
      <c r="A64" s="20" t="s">
        <v>198</v>
      </c>
      <c r="B64" s="1">
        <v>1648</v>
      </c>
      <c r="C64" s="1">
        <v>2096</v>
      </c>
      <c r="D64" s="1">
        <v>2261</v>
      </c>
      <c r="E64" s="1">
        <f>SUM(C64:D64)</f>
        <v>4357</v>
      </c>
      <c r="F64" s="1">
        <v>6</v>
      </c>
      <c r="G64" s="1">
        <v>3</v>
      </c>
      <c r="H64" s="1">
        <v>1</v>
      </c>
      <c r="I64" s="1">
        <v>8</v>
      </c>
      <c r="J64" s="12">
        <v>0</v>
      </c>
      <c r="K64" s="60"/>
      <c r="L64" s="64"/>
      <c r="M64" s="58"/>
    </row>
    <row r="65" spans="1:13" ht="15.95" customHeight="1" thickBot="1" x14ac:dyDescent="0.2">
      <c r="A65" s="21" t="s">
        <v>17</v>
      </c>
      <c r="B65" s="2">
        <f t="shared" ref="B65:J65" si="9">SUM(B61:B64)</f>
        <v>11630</v>
      </c>
      <c r="C65" s="2">
        <f t="shared" si="9"/>
        <v>13339</v>
      </c>
      <c r="D65" s="2">
        <f t="shared" si="9"/>
        <v>14683</v>
      </c>
      <c r="E65" s="2">
        <f>SUM(E61:E64)</f>
        <v>28022</v>
      </c>
      <c r="F65" s="2">
        <f t="shared" si="9"/>
        <v>17</v>
      </c>
      <c r="G65" s="2">
        <f t="shared" si="9"/>
        <v>39</v>
      </c>
      <c r="H65" s="2">
        <f t="shared" si="9"/>
        <v>14</v>
      </c>
      <c r="I65" s="2">
        <f t="shared" si="9"/>
        <v>43</v>
      </c>
      <c r="J65" s="2">
        <f t="shared" si="9"/>
        <v>0</v>
      </c>
      <c r="K65" s="61"/>
      <c r="L65" s="65"/>
      <c r="M65" s="58"/>
    </row>
    <row r="66" spans="1:13" ht="15.95" customHeight="1" x14ac:dyDescent="0.15"/>
    <row r="67" spans="1:13" ht="15.95" customHeight="1" thickBot="1" x14ac:dyDescent="0.2">
      <c r="A67" t="s">
        <v>251</v>
      </c>
      <c r="L67" s="22" t="s">
        <v>14</v>
      </c>
    </row>
    <row r="68" spans="1:13" ht="15.95" customHeight="1" x14ac:dyDescent="0.15">
      <c r="A68" s="15" t="s">
        <v>185</v>
      </c>
      <c r="B68" s="16" t="s">
        <v>186</v>
      </c>
      <c r="C68" s="16" t="s">
        <v>187</v>
      </c>
      <c r="D68" s="16" t="s">
        <v>188</v>
      </c>
      <c r="E68" s="16" t="s">
        <v>189</v>
      </c>
      <c r="F68" s="16" t="s">
        <v>190</v>
      </c>
      <c r="G68" s="16" t="s">
        <v>191</v>
      </c>
      <c r="H68" s="16" t="s">
        <v>192</v>
      </c>
      <c r="I68" s="16" t="s">
        <v>193</v>
      </c>
      <c r="J68" s="17" t="s">
        <v>194</v>
      </c>
      <c r="K68" s="16" t="s">
        <v>4</v>
      </c>
      <c r="L68" s="18" t="s">
        <v>5</v>
      </c>
    </row>
    <row r="69" spans="1:13" ht="15.95" customHeight="1" x14ac:dyDescent="0.15">
      <c r="A69" s="19" t="s">
        <v>195</v>
      </c>
      <c r="B69" s="1">
        <v>4375</v>
      </c>
      <c r="C69" s="1">
        <v>4950</v>
      </c>
      <c r="D69" s="1">
        <v>5404</v>
      </c>
      <c r="E69" s="1">
        <f>SUM(C69:D69)</f>
        <v>10354</v>
      </c>
      <c r="F69" s="1">
        <v>6</v>
      </c>
      <c r="G69" s="1">
        <v>18</v>
      </c>
      <c r="H69" s="1">
        <v>5</v>
      </c>
      <c r="I69" s="1">
        <v>14</v>
      </c>
      <c r="J69" s="12">
        <v>0</v>
      </c>
      <c r="K69" s="59"/>
      <c r="L69" s="63"/>
    </row>
    <row r="70" spans="1:13" ht="15.95" customHeight="1" x14ac:dyDescent="0.15">
      <c r="A70" s="19" t="s">
        <v>196</v>
      </c>
      <c r="B70" s="1">
        <v>2438</v>
      </c>
      <c r="C70" s="1">
        <v>2706</v>
      </c>
      <c r="D70" s="1">
        <v>3025</v>
      </c>
      <c r="E70" s="1">
        <f>SUM(C70:D70)</f>
        <v>5731</v>
      </c>
      <c r="F70" s="1">
        <v>5</v>
      </c>
      <c r="G70" s="1">
        <v>12</v>
      </c>
      <c r="H70" s="1">
        <v>2</v>
      </c>
      <c r="I70" s="1">
        <v>7</v>
      </c>
      <c r="J70" s="12">
        <v>0</v>
      </c>
      <c r="K70" s="60"/>
      <c r="L70" s="64"/>
    </row>
    <row r="71" spans="1:13" ht="15.95" customHeight="1" x14ac:dyDescent="0.15">
      <c r="A71" s="19" t="s">
        <v>197</v>
      </c>
      <c r="B71" s="1">
        <v>3157</v>
      </c>
      <c r="C71" s="1">
        <v>3565</v>
      </c>
      <c r="D71" s="1">
        <v>3984</v>
      </c>
      <c r="E71" s="1">
        <f>SUM(C71:D71)</f>
        <v>7549</v>
      </c>
      <c r="F71" s="1">
        <v>4</v>
      </c>
      <c r="G71" s="1">
        <v>7</v>
      </c>
      <c r="H71" s="1">
        <v>6</v>
      </c>
      <c r="I71" s="1">
        <v>5</v>
      </c>
      <c r="J71" s="12">
        <v>1</v>
      </c>
      <c r="K71" s="60">
        <v>9686</v>
      </c>
      <c r="L71" s="64">
        <f>(ROUND(K71/E73,4))*100</f>
        <v>34.61</v>
      </c>
    </row>
    <row r="72" spans="1:13" ht="15.95" customHeight="1" thickBot="1" x14ac:dyDescent="0.2">
      <c r="A72" s="20" t="s">
        <v>198</v>
      </c>
      <c r="B72" s="1">
        <v>1650</v>
      </c>
      <c r="C72" s="1">
        <v>2092</v>
      </c>
      <c r="D72" s="1">
        <v>2259</v>
      </c>
      <c r="E72" s="1">
        <f>SUM(C72:D72)</f>
        <v>4351</v>
      </c>
      <c r="F72" s="1">
        <v>3</v>
      </c>
      <c r="G72" s="1">
        <v>4</v>
      </c>
      <c r="H72" s="1">
        <v>0</v>
      </c>
      <c r="I72" s="1">
        <v>2</v>
      </c>
      <c r="J72" s="12">
        <v>0</v>
      </c>
      <c r="K72" s="60"/>
      <c r="L72" s="64"/>
      <c r="M72" s="58"/>
    </row>
    <row r="73" spans="1:13" ht="15.95" customHeight="1" thickBot="1" x14ac:dyDescent="0.2">
      <c r="A73" s="21" t="s">
        <v>199</v>
      </c>
      <c r="B73" s="2">
        <f t="shared" ref="B73:J73" si="10">SUM(B69:B72)</f>
        <v>11620</v>
      </c>
      <c r="C73" s="2">
        <f t="shared" si="10"/>
        <v>13313</v>
      </c>
      <c r="D73" s="2">
        <f t="shared" si="10"/>
        <v>14672</v>
      </c>
      <c r="E73" s="2">
        <f>SUM(E69:E72)</f>
        <v>27985</v>
      </c>
      <c r="F73" s="2">
        <f t="shared" si="10"/>
        <v>18</v>
      </c>
      <c r="G73" s="2">
        <f t="shared" si="10"/>
        <v>41</v>
      </c>
      <c r="H73" s="2">
        <f t="shared" si="10"/>
        <v>13</v>
      </c>
      <c r="I73" s="2">
        <f t="shared" si="10"/>
        <v>28</v>
      </c>
      <c r="J73" s="2">
        <f t="shared" si="10"/>
        <v>1</v>
      </c>
      <c r="K73" s="61"/>
      <c r="L73" s="65"/>
      <c r="M73" s="58"/>
    </row>
    <row r="74" spans="1:13" ht="15.95" customHeight="1" x14ac:dyDescent="0.15"/>
    <row r="75" spans="1:13" ht="15.95" customHeight="1" thickBot="1" x14ac:dyDescent="0.2">
      <c r="A75" t="s">
        <v>252</v>
      </c>
      <c r="L75" s="22" t="s">
        <v>14</v>
      </c>
    </row>
    <row r="76" spans="1:13" ht="15.95" customHeight="1" x14ac:dyDescent="0.15">
      <c r="A76" s="15" t="s">
        <v>16</v>
      </c>
      <c r="B76" s="16" t="s">
        <v>0</v>
      </c>
      <c r="C76" s="16" t="s">
        <v>1</v>
      </c>
      <c r="D76" s="16" t="s">
        <v>2</v>
      </c>
      <c r="E76" s="16" t="s">
        <v>3</v>
      </c>
      <c r="F76" s="16" t="s">
        <v>12</v>
      </c>
      <c r="G76" s="16" t="s">
        <v>13</v>
      </c>
      <c r="H76" s="16" t="s">
        <v>10</v>
      </c>
      <c r="I76" s="16" t="s">
        <v>11</v>
      </c>
      <c r="J76" s="17" t="s">
        <v>15</v>
      </c>
      <c r="K76" s="16" t="s">
        <v>4</v>
      </c>
      <c r="L76" s="18" t="s">
        <v>5</v>
      </c>
    </row>
    <row r="77" spans="1:13" ht="15.95" customHeight="1" x14ac:dyDescent="0.15">
      <c r="A77" s="19" t="s">
        <v>6</v>
      </c>
      <c r="B77" s="1">
        <v>4385</v>
      </c>
      <c r="C77" s="1">
        <v>4942</v>
      </c>
      <c r="D77" s="1">
        <v>5393</v>
      </c>
      <c r="E77" s="1">
        <f>SUM(C77:D77)</f>
        <v>10335</v>
      </c>
      <c r="F77" s="1">
        <v>6</v>
      </c>
      <c r="G77" s="1">
        <v>16</v>
      </c>
      <c r="H77" s="1">
        <v>7</v>
      </c>
      <c r="I77" s="1">
        <v>17</v>
      </c>
      <c r="J77" s="12">
        <v>1</v>
      </c>
      <c r="K77" s="59"/>
      <c r="L77" s="63"/>
    </row>
    <row r="78" spans="1:13" ht="15.95" customHeight="1" x14ac:dyDescent="0.15">
      <c r="A78" s="19" t="s">
        <v>7</v>
      </c>
      <c r="B78" s="1">
        <v>2441</v>
      </c>
      <c r="C78" s="1">
        <v>2711</v>
      </c>
      <c r="D78" s="1">
        <v>3019</v>
      </c>
      <c r="E78" s="1">
        <f>SUM(C78:D78)</f>
        <v>5730</v>
      </c>
      <c r="F78" s="1">
        <v>5</v>
      </c>
      <c r="G78" s="1">
        <v>7</v>
      </c>
      <c r="H78" s="1">
        <v>5</v>
      </c>
      <c r="I78" s="1">
        <v>3</v>
      </c>
      <c r="J78" s="12">
        <v>1</v>
      </c>
      <c r="K78" s="60"/>
      <c r="L78" s="64"/>
    </row>
    <row r="79" spans="1:13" ht="15.95" customHeight="1" x14ac:dyDescent="0.15">
      <c r="A79" s="19" t="s">
        <v>8</v>
      </c>
      <c r="B79" s="1">
        <v>3158</v>
      </c>
      <c r="C79" s="1">
        <v>3554</v>
      </c>
      <c r="D79" s="1">
        <v>3987</v>
      </c>
      <c r="E79" s="1">
        <f>SUM(C79:D79)</f>
        <v>7541</v>
      </c>
      <c r="F79" s="1">
        <v>4</v>
      </c>
      <c r="G79" s="1">
        <v>10</v>
      </c>
      <c r="H79" s="1">
        <v>9</v>
      </c>
      <c r="I79" s="1">
        <v>11</v>
      </c>
      <c r="J79" s="12">
        <v>0</v>
      </c>
      <c r="K79" s="60">
        <v>9711</v>
      </c>
      <c r="L79" s="64">
        <f>(ROUND(K79/E81,4))*100</f>
        <v>34.729999999999997</v>
      </c>
    </row>
    <row r="80" spans="1:13" ht="15.95" customHeight="1" thickBot="1" x14ac:dyDescent="0.2">
      <c r="A80" s="20" t="s">
        <v>9</v>
      </c>
      <c r="B80" s="1">
        <v>1650</v>
      </c>
      <c r="C80" s="1">
        <v>2095</v>
      </c>
      <c r="D80" s="1">
        <v>2260</v>
      </c>
      <c r="E80" s="1">
        <f>SUM(C80:D80)</f>
        <v>4355</v>
      </c>
      <c r="F80" s="1">
        <v>4</v>
      </c>
      <c r="G80" s="1">
        <v>3</v>
      </c>
      <c r="H80" s="1">
        <v>2</v>
      </c>
      <c r="I80" s="1">
        <v>1</v>
      </c>
      <c r="J80" s="12">
        <v>0</v>
      </c>
      <c r="K80" s="60"/>
      <c r="L80" s="64"/>
      <c r="M80" s="58"/>
    </row>
    <row r="81" spans="1:13" ht="15.95" customHeight="1" thickBot="1" x14ac:dyDescent="0.2">
      <c r="A81" s="21" t="s">
        <v>17</v>
      </c>
      <c r="B81" s="2">
        <f t="shared" ref="B81:J81" si="11">SUM(B77:B80)</f>
        <v>11634</v>
      </c>
      <c r="C81" s="2">
        <f t="shared" si="11"/>
        <v>13302</v>
      </c>
      <c r="D81" s="2">
        <f t="shared" si="11"/>
        <v>14659</v>
      </c>
      <c r="E81" s="2">
        <f t="shared" si="11"/>
        <v>27961</v>
      </c>
      <c r="F81" s="2">
        <f t="shared" si="11"/>
        <v>19</v>
      </c>
      <c r="G81" s="2">
        <f t="shared" si="11"/>
        <v>36</v>
      </c>
      <c r="H81" s="2">
        <f t="shared" si="11"/>
        <v>23</v>
      </c>
      <c r="I81" s="2">
        <f t="shared" si="11"/>
        <v>32</v>
      </c>
      <c r="J81" s="2">
        <f t="shared" si="11"/>
        <v>2</v>
      </c>
      <c r="K81" s="61"/>
      <c r="L81" s="65"/>
      <c r="M81" s="58"/>
    </row>
    <row r="83" spans="1:13" ht="15.95" customHeight="1" thickBot="1" x14ac:dyDescent="0.2">
      <c r="A83" t="s">
        <v>253</v>
      </c>
      <c r="L83" s="22" t="s">
        <v>14</v>
      </c>
    </row>
    <row r="84" spans="1:13" ht="15.95" customHeight="1" x14ac:dyDescent="0.15">
      <c r="A84" s="15" t="s">
        <v>185</v>
      </c>
      <c r="B84" s="16" t="s">
        <v>186</v>
      </c>
      <c r="C84" s="16" t="s">
        <v>187</v>
      </c>
      <c r="D84" s="16" t="s">
        <v>188</v>
      </c>
      <c r="E84" s="16" t="s">
        <v>189</v>
      </c>
      <c r="F84" s="16" t="s">
        <v>190</v>
      </c>
      <c r="G84" s="16" t="s">
        <v>191</v>
      </c>
      <c r="H84" s="16" t="s">
        <v>192</v>
      </c>
      <c r="I84" s="16" t="s">
        <v>193</v>
      </c>
      <c r="J84" s="17" t="s">
        <v>194</v>
      </c>
      <c r="K84" s="16" t="s">
        <v>202</v>
      </c>
      <c r="L84" s="18" t="s">
        <v>5</v>
      </c>
    </row>
    <row r="85" spans="1:13" ht="15.95" customHeight="1" x14ac:dyDescent="0.15">
      <c r="A85" s="19" t="s">
        <v>195</v>
      </c>
      <c r="B85" s="1">
        <v>4379</v>
      </c>
      <c r="C85" s="1">
        <v>4941</v>
      </c>
      <c r="D85" s="1">
        <v>5392</v>
      </c>
      <c r="E85" s="1">
        <f>SUM(C85:D85)</f>
        <v>10333</v>
      </c>
      <c r="F85" s="1">
        <v>6</v>
      </c>
      <c r="G85" s="1">
        <v>16</v>
      </c>
      <c r="H85" s="1">
        <v>26</v>
      </c>
      <c r="I85" s="1">
        <v>20</v>
      </c>
      <c r="J85" s="12">
        <v>5</v>
      </c>
      <c r="K85" s="59"/>
      <c r="L85" s="63"/>
    </row>
    <row r="86" spans="1:13" ht="15.95" customHeight="1" x14ac:dyDescent="0.15">
      <c r="A86" s="19" t="s">
        <v>196</v>
      </c>
      <c r="B86" s="1">
        <v>2442</v>
      </c>
      <c r="C86" s="1">
        <v>2712</v>
      </c>
      <c r="D86" s="1">
        <v>3016</v>
      </c>
      <c r="E86" s="1">
        <f>SUM(C86:D86)</f>
        <v>5728</v>
      </c>
      <c r="F86" s="1">
        <v>3</v>
      </c>
      <c r="G86" s="1">
        <v>12</v>
      </c>
      <c r="H86" s="1">
        <v>5</v>
      </c>
      <c r="I86" s="1">
        <v>7</v>
      </c>
      <c r="J86" s="12">
        <v>0</v>
      </c>
      <c r="K86" s="60"/>
      <c r="L86" s="64"/>
    </row>
    <row r="87" spans="1:13" ht="15.95" customHeight="1" x14ac:dyDescent="0.15">
      <c r="A87" s="19" t="s">
        <v>197</v>
      </c>
      <c r="B87" s="1">
        <v>3161</v>
      </c>
      <c r="C87" s="1">
        <v>3549</v>
      </c>
      <c r="D87" s="1">
        <v>3983</v>
      </c>
      <c r="E87" s="1">
        <f>SUM(C87:D87)</f>
        <v>7532</v>
      </c>
      <c r="F87" s="1">
        <v>6</v>
      </c>
      <c r="G87" s="1">
        <v>10</v>
      </c>
      <c r="H87" s="1">
        <v>6</v>
      </c>
      <c r="I87" s="1">
        <v>7</v>
      </c>
      <c r="J87" s="12">
        <v>1</v>
      </c>
      <c r="K87" s="60">
        <v>9717</v>
      </c>
      <c r="L87" s="64">
        <f>(ROUND(K87/E89,4))*100</f>
        <v>34.770000000000003</v>
      </c>
    </row>
    <row r="88" spans="1:13" ht="15.95" customHeight="1" thickBot="1" x14ac:dyDescent="0.2">
      <c r="A88" s="20" t="s">
        <v>198</v>
      </c>
      <c r="B88" s="1">
        <v>1654</v>
      </c>
      <c r="C88" s="1">
        <v>2100</v>
      </c>
      <c r="D88" s="1">
        <v>2257</v>
      </c>
      <c r="E88" s="1">
        <f>SUM(C88:D88)</f>
        <v>4357</v>
      </c>
      <c r="F88" s="1">
        <v>4</v>
      </c>
      <c r="G88" s="1">
        <v>1</v>
      </c>
      <c r="H88" s="1">
        <v>4</v>
      </c>
      <c r="I88" s="1">
        <v>4</v>
      </c>
      <c r="J88" s="12">
        <v>0</v>
      </c>
      <c r="K88" s="60"/>
      <c r="L88" s="64"/>
      <c r="M88" s="58"/>
    </row>
    <row r="89" spans="1:13" ht="15.95" customHeight="1" thickBot="1" x14ac:dyDescent="0.2">
      <c r="A89" s="21" t="s">
        <v>199</v>
      </c>
      <c r="B89" s="2">
        <f t="shared" ref="B89:J89" si="12">SUM(B85:B88)</f>
        <v>11636</v>
      </c>
      <c r="C89" s="2">
        <f t="shared" si="12"/>
        <v>13302</v>
      </c>
      <c r="D89" s="2">
        <f t="shared" si="12"/>
        <v>14648</v>
      </c>
      <c r="E89" s="2">
        <f t="shared" si="12"/>
        <v>27950</v>
      </c>
      <c r="F89" s="2">
        <f t="shared" si="12"/>
        <v>19</v>
      </c>
      <c r="G89" s="2">
        <f t="shared" si="12"/>
        <v>39</v>
      </c>
      <c r="H89" s="2">
        <f t="shared" si="12"/>
        <v>41</v>
      </c>
      <c r="I89" s="2">
        <f t="shared" si="12"/>
        <v>38</v>
      </c>
      <c r="J89" s="2">
        <f t="shared" si="12"/>
        <v>6</v>
      </c>
      <c r="K89" s="61"/>
      <c r="L89" s="65"/>
      <c r="M89" s="58"/>
    </row>
    <row r="90" spans="1:13" ht="15.95" customHeight="1" x14ac:dyDescent="0.15"/>
    <row r="91" spans="1:13" ht="15.95" customHeight="1" thickBot="1" x14ac:dyDescent="0.2">
      <c r="A91" t="s">
        <v>254</v>
      </c>
      <c r="L91" s="22" t="s">
        <v>14</v>
      </c>
    </row>
    <row r="92" spans="1:13" ht="15.95" customHeight="1" x14ac:dyDescent="0.15">
      <c r="A92" s="15" t="s">
        <v>16</v>
      </c>
      <c r="B92" s="16" t="s">
        <v>0</v>
      </c>
      <c r="C92" s="16" t="s">
        <v>1</v>
      </c>
      <c r="D92" s="16" t="s">
        <v>2</v>
      </c>
      <c r="E92" s="16" t="s">
        <v>3</v>
      </c>
      <c r="F92" s="16" t="s">
        <v>12</v>
      </c>
      <c r="G92" s="16" t="s">
        <v>13</v>
      </c>
      <c r="H92" s="16" t="s">
        <v>10</v>
      </c>
      <c r="I92" s="16" t="s">
        <v>11</v>
      </c>
      <c r="J92" s="17" t="s">
        <v>15</v>
      </c>
      <c r="K92" s="16" t="s">
        <v>4</v>
      </c>
      <c r="L92" s="18" t="s">
        <v>5</v>
      </c>
    </row>
    <row r="93" spans="1:13" ht="15.95" customHeight="1" x14ac:dyDescent="0.15">
      <c r="A93" s="19" t="s">
        <v>6</v>
      </c>
      <c r="B93" s="1">
        <v>4340</v>
      </c>
      <c r="C93" s="1">
        <v>4843</v>
      </c>
      <c r="D93" s="1">
        <v>5306</v>
      </c>
      <c r="E93" s="1">
        <f>SUM(C93:D93)</f>
        <v>10149</v>
      </c>
      <c r="F93" s="1">
        <v>4</v>
      </c>
      <c r="G93" s="1">
        <v>12</v>
      </c>
      <c r="H93" s="1">
        <v>130</v>
      </c>
      <c r="I93" s="1">
        <v>308</v>
      </c>
      <c r="J93" s="12">
        <v>4</v>
      </c>
      <c r="K93" s="59"/>
      <c r="L93" s="63"/>
    </row>
    <row r="94" spans="1:13" ht="15.95" customHeight="1" x14ac:dyDescent="0.15">
      <c r="A94" s="19" t="s">
        <v>7</v>
      </c>
      <c r="B94" s="1">
        <v>2444</v>
      </c>
      <c r="C94" s="1">
        <v>2708</v>
      </c>
      <c r="D94" s="1">
        <v>3007</v>
      </c>
      <c r="E94" s="1">
        <f>SUM(C94:D94)</f>
        <v>5715</v>
      </c>
      <c r="F94" s="1">
        <v>2</v>
      </c>
      <c r="G94" s="1">
        <v>8</v>
      </c>
      <c r="H94" s="1">
        <v>20</v>
      </c>
      <c r="I94" s="1">
        <v>30</v>
      </c>
      <c r="J94" s="12">
        <v>0</v>
      </c>
      <c r="K94" s="60"/>
      <c r="L94" s="64"/>
    </row>
    <row r="95" spans="1:13" ht="15.95" customHeight="1" x14ac:dyDescent="0.15">
      <c r="A95" s="19" t="s">
        <v>8</v>
      </c>
      <c r="B95" s="1">
        <v>3149</v>
      </c>
      <c r="C95" s="1">
        <v>3525</v>
      </c>
      <c r="D95" s="1">
        <v>3955</v>
      </c>
      <c r="E95" s="1">
        <f>SUM(C95:D95)</f>
        <v>7480</v>
      </c>
      <c r="F95" s="1">
        <v>4</v>
      </c>
      <c r="G95" s="1">
        <v>16</v>
      </c>
      <c r="H95" s="1">
        <v>29</v>
      </c>
      <c r="I95" s="1">
        <v>66</v>
      </c>
      <c r="J95" s="12">
        <v>0</v>
      </c>
      <c r="K95" s="60">
        <v>9726</v>
      </c>
      <c r="L95" s="64">
        <f>(ROUND(K95/E97,4))*100</f>
        <v>35.130000000000003</v>
      </c>
    </row>
    <row r="96" spans="1:13" ht="15.95" customHeight="1" thickBot="1" x14ac:dyDescent="0.2">
      <c r="A96" s="20" t="s">
        <v>9</v>
      </c>
      <c r="B96" s="1">
        <v>1660</v>
      </c>
      <c r="C96" s="1">
        <v>2101</v>
      </c>
      <c r="D96" s="1">
        <v>2241</v>
      </c>
      <c r="E96" s="1">
        <f>SUM(C96:D96)</f>
        <v>4342</v>
      </c>
      <c r="F96" s="1">
        <v>1</v>
      </c>
      <c r="G96" s="1">
        <v>4</v>
      </c>
      <c r="H96" s="1">
        <v>27</v>
      </c>
      <c r="I96" s="1">
        <v>41</v>
      </c>
      <c r="J96" s="12">
        <v>0</v>
      </c>
      <c r="K96" s="60"/>
      <c r="L96" s="64"/>
      <c r="M96" s="58"/>
    </row>
    <row r="97" spans="1:13" ht="15.95" customHeight="1" thickBot="1" x14ac:dyDescent="0.2">
      <c r="A97" s="21" t="s">
        <v>17</v>
      </c>
      <c r="B97" s="2">
        <f t="shared" ref="B97:J97" si="13">SUM(B93:B96)</f>
        <v>11593</v>
      </c>
      <c r="C97" s="2">
        <f t="shared" si="13"/>
        <v>13177</v>
      </c>
      <c r="D97" s="2">
        <f t="shared" si="13"/>
        <v>14509</v>
      </c>
      <c r="E97" s="2">
        <f t="shared" si="13"/>
        <v>27686</v>
      </c>
      <c r="F97" s="2">
        <f t="shared" si="13"/>
        <v>11</v>
      </c>
      <c r="G97" s="2">
        <f t="shared" si="13"/>
        <v>40</v>
      </c>
      <c r="H97" s="2">
        <f t="shared" si="13"/>
        <v>206</v>
      </c>
      <c r="I97" s="2">
        <f t="shared" si="13"/>
        <v>445</v>
      </c>
      <c r="J97" s="2">
        <f t="shared" si="13"/>
        <v>4</v>
      </c>
      <c r="K97" s="61"/>
      <c r="L97" s="65"/>
      <c r="M97" s="58"/>
    </row>
    <row r="99" spans="1:13" ht="15.95" customHeight="1" thickBot="1" x14ac:dyDescent="0.2">
      <c r="A99" t="s">
        <v>255</v>
      </c>
      <c r="L99" s="22" t="s">
        <v>14</v>
      </c>
    </row>
    <row r="100" spans="1:13" ht="15.95" customHeight="1" x14ac:dyDescent="0.15">
      <c r="A100" s="15" t="s">
        <v>16</v>
      </c>
      <c r="B100" s="16" t="s">
        <v>0</v>
      </c>
      <c r="C100" s="16" t="s">
        <v>1</v>
      </c>
      <c r="D100" s="16" t="s">
        <v>2</v>
      </c>
      <c r="E100" s="16" t="s">
        <v>3</v>
      </c>
      <c r="F100" s="16" t="s">
        <v>12</v>
      </c>
      <c r="G100" s="16" t="s">
        <v>13</v>
      </c>
      <c r="H100" s="16" t="s">
        <v>10</v>
      </c>
      <c r="I100" s="16" t="s">
        <v>11</v>
      </c>
      <c r="J100" s="17" t="s">
        <v>15</v>
      </c>
      <c r="K100" s="16" t="s">
        <v>4</v>
      </c>
      <c r="L100" s="18" t="s">
        <v>5</v>
      </c>
    </row>
    <row r="101" spans="1:13" ht="15.95" customHeight="1" x14ac:dyDescent="0.15">
      <c r="A101" s="19" t="s">
        <v>6</v>
      </c>
      <c r="B101" s="1"/>
      <c r="C101" s="1"/>
      <c r="D101" s="1"/>
      <c r="E101" s="1">
        <f>SUM(C101:D101)</f>
        <v>0</v>
      </c>
      <c r="F101" s="1"/>
      <c r="G101" s="1"/>
      <c r="H101" s="1"/>
      <c r="I101" s="1"/>
      <c r="J101" s="12"/>
      <c r="K101" s="59"/>
      <c r="L101" s="63"/>
    </row>
    <row r="102" spans="1:13" ht="15.95" customHeight="1" x14ac:dyDescent="0.15">
      <c r="A102" s="19" t="s">
        <v>7</v>
      </c>
      <c r="B102" s="1"/>
      <c r="C102" s="1"/>
      <c r="D102" s="1"/>
      <c r="E102" s="1">
        <f>SUM(C102:D102)</f>
        <v>0</v>
      </c>
      <c r="F102" s="1"/>
      <c r="G102" s="1"/>
      <c r="H102" s="1"/>
      <c r="I102" s="1"/>
      <c r="J102" s="12"/>
      <c r="K102" s="60"/>
      <c r="L102" s="64"/>
    </row>
    <row r="103" spans="1:13" ht="15.95" customHeight="1" x14ac:dyDescent="0.15">
      <c r="A103" s="19" t="s">
        <v>8</v>
      </c>
      <c r="B103" s="1"/>
      <c r="C103" s="1"/>
      <c r="D103" s="1"/>
      <c r="E103" s="1">
        <f>SUM(C103:D103)</f>
        <v>0</v>
      </c>
      <c r="F103" s="1"/>
      <c r="G103" s="1"/>
      <c r="H103" s="1"/>
      <c r="I103" s="1"/>
      <c r="J103" s="12"/>
      <c r="K103" s="60"/>
      <c r="L103" s="64" t="e">
        <f>(ROUND(K103/E105,4))*100</f>
        <v>#DIV/0!</v>
      </c>
    </row>
    <row r="104" spans="1:13" ht="15.95" customHeight="1" thickBot="1" x14ac:dyDescent="0.2">
      <c r="A104" s="20" t="s">
        <v>9</v>
      </c>
      <c r="B104" s="1"/>
      <c r="C104" s="1"/>
      <c r="D104" s="1"/>
      <c r="E104" s="1">
        <f>SUM(C104:D104)</f>
        <v>0</v>
      </c>
      <c r="F104" s="1"/>
      <c r="G104" s="1"/>
      <c r="H104" s="1"/>
      <c r="I104" s="1"/>
      <c r="J104" s="12"/>
      <c r="K104" s="60"/>
      <c r="L104" s="64"/>
    </row>
    <row r="105" spans="1:13" ht="15.95" customHeight="1" thickBot="1" x14ac:dyDescent="0.2">
      <c r="A105" s="21" t="s">
        <v>17</v>
      </c>
      <c r="B105" s="2">
        <f t="shared" ref="B105:J105" si="14">SUM(B101:B104)</f>
        <v>0</v>
      </c>
      <c r="C105" s="2">
        <f t="shared" si="14"/>
        <v>0</v>
      </c>
      <c r="D105" s="2">
        <f t="shared" si="14"/>
        <v>0</v>
      </c>
      <c r="E105" s="2">
        <f t="shared" si="14"/>
        <v>0</v>
      </c>
      <c r="F105" s="2">
        <f t="shared" si="14"/>
        <v>0</v>
      </c>
      <c r="G105" s="2">
        <f t="shared" si="14"/>
        <v>0</v>
      </c>
      <c r="H105" s="2">
        <f t="shared" si="14"/>
        <v>0</v>
      </c>
      <c r="I105" s="2">
        <f t="shared" si="14"/>
        <v>0</v>
      </c>
      <c r="J105" s="2">
        <f t="shared" si="14"/>
        <v>0</v>
      </c>
      <c r="K105" s="61"/>
      <c r="L105" s="65"/>
    </row>
  </sheetData>
  <phoneticPr fontId="2"/>
  <conditionalFormatting sqref="M17 M9 M25 M33 M41 M49 M105 M57 M65 M73 M81 M89 M97">
    <cfRule type="cellIs" dxfId="9" priority="1" stopIfTrue="1" operator="equal">
      <formula>"エラー"</formula>
    </cfRule>
  </conditionalFormatting>
  <pageMargins left="0.78740157480314965" right="0.2" top="0.71" bottom="0.18" header="0.16" footer="0.17"/>
  <pageSetup paperSize="9" scale="97" orientation="portrait" horizontalDpi="300" verticalDpi="300" r:id="rId1"/>
  <headerFooter alignWithMargins="0"/>
  <rowBreaks count="2" manualBreakCount="2">
    <brk id="50" max="11" man="1"/>
    <brk id="106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B105"/>
  <sheetViews>
    <sheetView showGridLines="0" view="pageBreakPreview" zoomScaleNormal="100" zoomScaleSheetLayoutView="100" workbookViewId="0"/>
  </sheetViews>
  <sheetFormatPr defaultRowHeight="13.5" x14ac:dyDescent="0.15"/>
  <cols>
    <col min="1" max="1" width="10.625" customWidth="1"/>
    <col min="3" max="5" width="8.625" bestFit="1" customWidth="1"/>
    <col min="6" max="7" width="5.375" bestFit="1" customWidth="1"/>
    <col min="8" max="9" width="5.5" bestFit="1" customWidth="1"/>
    <col min="10" max="10" width="7.125" style="11" bestFit="1" customWidth="1"/>
    <col min="11" max="11" width="9.75" bestFit="1" customWidth="1"/>
    <col min="12" max="12" width="9.625" style="6" customWidth="1"/>
    <col min="13" max="13" width="10.625" style="57" customWidth="1"/>
    <col min="14" max="14" width="20.75" bestFit="1" customWidth="1"/>
    <col min="15" max="16" width="10.625" customWidth="1"/>
    <col min="17" max="17" width="9.625" customWidth="1"/>
    <col min="18" max="21" width="9.125" bestFit="1" customWidth="1"/>
    <col min="22" max="26" width="11" bestFit="1" customWidth="1"/>
  </cols>
  <sheetData>
    <row r="1" spans="1:28" ht="21" x14ac:dyDescent="0.15">
      <c r="A1" s="24" t="s">
        <v>48</v>
      </c>
    </row>
    <row r="2" spans="1:28" ht="17.25" x14ac:dyDescent="0.15">
      <c r="A2" s="23" t="s">
        <v>82</v>
      </c>
    </row>
    <row r="3" spans="1:28" ht="15.95" customHeight="1" thickBot="1" x14ac:dyDescent="0.2">
      <c r="A3" t="s">
        <v>206</v>
      </c>
      <c r="L3" s="22" t="s">
        <v>14</v>
      </c>
      <c r="N3" t="s">
        <v>30</v>
      </c>
    </row>
    <row r="4" spans="1:28" ht="15.95" customHeight="1" x14ac:dyDescent="0.15">
      <c r="A4" s="15" t="s">
        <v>16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12</v>
      </c>
      <c r="G4" s="16" t="s">
        <v>13</v>
      </c>
      <c r="H4" s="16" t="s">
        <v>10</v>
      </c>
      <c r="I4" s="16" t="s">
        <v>11</v>
      </c>
      <c r="J4" s="17" t="s">
        <v>15</v>
      </c>
      <c r="K4" s="16" t="s">
        <v>4</v>
      </c>
      <c r="L4" s="18" t="s">
        <v>5</v>
      </c>
      <c r="N4" t="s">
        <v>32</v>
      </c>
    </row>
    <row r="5" spans="1:28" ht="15.95" customHeight="1" x14ac:dyDescent="0.15">
      <c r="A5" s="19" t="s">
        <v>6</v>
      </c>
      <c r="B5" s="1">
        <v>4441</v>
      </c>
      <c r="C5" s="1">
        <v>5110</v>
      </c>
      <c r="D5" s="1">
        <v>5541</v>
      </c>
      <c r="E5" s="1">
        <v>10651</v>
      </c>
      <c r="F5" s="1">
        <v>10</v>
      </c>
      <c r="G5" s="1">
        <v>13</v>
      </c>
      <c r="H5" s="1">
        <v>98</v>
      </c>
      <c r="I5" s="1">
        <v>27</v>
      </c>
      <c r="J5" s="12">
        <v>2</v>
      </c>
      <c r="K5" s="59"/>
      <c r="L5" s="66"/>
      <c r="N5" s="54" t="s">
        <v>223</v>
      </c>
      <c r="O5" s="55" t="s">
        <v>222</v>
      </c>
      <c r="P5" s="33" t="s">
        <v>68</v>
      </c>
      <c r="Q5" s="33" t="s">
        <v>69</v>
      </c>
      <c r="R5" s="33" t="s">
        <v>70</v>
      </c>
      <c r="S5" s="33" t="s">
        <v>71</v>
      </c>
      <c r="T5" s="33" t="s">
        <v>72</v>
      </c>
      <c r="U5" s="33" t="s">
        <v>73</v>
      </c>
      <c r="V5" s="33" t="s">
        <v>74</v>
      </c>
      <c r="W5" s="33" t="s">
        <v>75</v>
      </c>
      <c r="X5" s="55" t="s">
        <v>237</v>
      </c>
      <c r="Y5" s="33" t="s">
        <v>77</v>
      </c>
      <c r="Z5" s="33" t="s">
        <v>78</v>
      </c>
      <c r="AA5" s="33" t="s">
        <v>81</v>
      </c>
    </row>
    <row r="6" spans="1:28" ht="15.95" customHeight="1" x14ac:dyDescent="0.15">
      <c r="A6" s="19" t="s">
        <v>7</v>
      </c>
      <c r="B6" s="1">
        <v>2479</v>
      </c>
      <c r="C6" s="1">
        <v>2793</v>
      </c>
      <c r="D6" s="1">
        <v>3136</v>
      </c>
      <c r="E6" s="1">
        <v>5929</v>
      </c>
      <c r="F6" s="1">
        <v>3</v>
      </c>
      <c r="G6" s="1">
        <v>14</v>
      </c>
      <c r="H6" s="1">
        <v>13</v>
      </c>
      <c r="I6" s="1">
        <v>11</v>
      </c>
      <c r="J6" s="12">
        <v>0</v>
      </c>
      <c r="K6" s="60"/>
      <c r="L6" s="67"/>
      <c r="N6" s="27" t="s">
        <v>6</v>
      </c>
      <c r="O6" s="28">
        <f>E5</f>
        <v>10651</v>
      </c>
      <c r="P6" s="28">
        <f>E13</f>
        <v>10642</v>
      </c>
      <c r="Q6" s="28">
        <f>E21</f>
        <v>10617</v>
      </c>
      <c r="R6" s="28">
        <f>E29</f>
        <v>10607</v>
      </c>
      <c r="S6" s="28">
        <f>E37</f>
        <v>10607</v>
      </c>
      <c r="T6" s="28">
        <f>E45</f>
        <v>10616</v>
      </c>
      <c r="U6" s="28">
        <f>E53</f>
        <v>10610</v>
      </c>
      <c r="V6" s="28">
        <f>E61</f>
        <v>10592</v>
      </c>
      <c r="W6" s="28">
        <f>E69</f>
        <v>10586</v>
      </c>
      <c r="X6" s="28">
        <f>E77</f>
        <v>10568</v>
      </c>
      <c r="Y6" s="28">
        <f>E85</f>
        <v>10559</v>
      </c>
      <c r="Z6" s="28">
        <f>E93</f>
        <v>10420</v>
      </c>
      <c r="AA6" s="28">
        <f>E101</f>
        <v>10467</v>
      </c>
    </row>
    <row r="7" spans="1:28" ht="15.95" customHeight="1" x14ac:dyDescent="0.15">
      <c r="A7" s="19" t="s">
        <v>8</v>
      </c>
      <c r="B7" s="1">
        <v>3136</v>
      </c>
      <c r="C7" s="1">
        <v>3652</v>
      </c>
      <c r="D7" s="1">
        <v>4038</v>
      </c>
      <c r="E7" s="1">
        <v>7690</v>
      </c>
      <c r="F7" s="1">
        <v>4</v>
      </c>
      <c r="G7" s="1">
        <v>11</v>
      </c>
      <c r="H7" s="1">
        <v>19</v>
      </c>
      <c r="I7" s="1">
        <v>16</v>
      </c>
      <c r="J7" s="12">
        <v>0</v>
      </c>
      <c r="K7" s="60">
        <v>9668</v>
      </c>
      <c r="L7" s="67">
        <f>(ROUND(K7/E9,4))*100</f>
        <v>33.660000000000004</v>
      </c>
      <c r="N7" s="27" t="s">
        <v>7</v>
      </c>
      <c r="O7" s="28">
        <f>E6</f>
        <v>5929</v>
      </c>
      <c r="P7" s="28">
        <f>E14</f>
        <v>5915</v>
      </c>
      <c r="Q7" s="28">
        <f>E22</f>
        <v>5901</v>
      </c>
      <c r="R7" s="28">
        <f>E30</f>
        <v>5901</v>
      </c>
      <c r="S7" s="28">
        <f>E38</f>
        <v>5896</v>
      </c>
      <c r="T7" s="28">
        <f>E46</f>
        <v>5876</v>
      </c>
      <c r="U7" s="28">
        <f>E54</f>
        <v>5879</v>
      </c>
      <c r="V7" s="28">
        <f>E62</f>
        <v>5873</v>
      </c>
      <c r="W7" s="28">
        <f>E70</f>
        <v>5860</v>
      </c>
      <c r="X7" s="28">
        <f>E78</f>
        <v>5845</v>
      </c>
      <c r="Y7" s="28">
        <f>E86</f>
        <v>5842</v>
      </c>
      <c r="Z7" s="28">
        <f>E94</f>
        <v>5807</v>
      </c>
      <c r="AA7" s="28">
        <f>E102</f>
        <v>5800</v>
      </c>
    </row>
    <row r="8" spans="1:28" ht="15.95" customHeight="1" thickBot="1" x14ac:dyDescent="0.2">
      <c r="A8" s="20" t="s">
        <v>9</v>
      </c>
      <c r="B8" s="1">
        <v>1631</v>
      </c>
      <c r="C8" s="1">
        <v>2144</v>
      </c>
      <c r="D8" s="1">
        <v>2306</v>
      </c>
      <c r="E8" s="1">
        <v>4450</v>
      </c>
      <c r="F8" s="1">
        <v>3</v>
      </c>
      <c r="G8" s="1">
        <v>5</v>
      </c>
      <c r="H8" s="1">
        <v>5</v>
      </c>
      <c r="I8" s="1">
        <v>11</v>
      </c>
      <c r="J8" s="12">
        <v>0</v>
      </c>
      <c r="K8" s="60"/>
      <c r="L8" s="67"/>
      <c r="N8" s="27" t="s">
        <v>8</v>
      </c>
      <c r="O8" s="28">
        <f>E7</f>
        <v>7690</v>
      </c>
      <c r="P8" s="28">
        <f>E15</f>
        <v>7680</v>
      </c>
      <c r="Q8" s="28">
        <f>E23</f>
        <v>7675</v>
      </c>
      <c r="R8" s="28">
        <f>E31</f>
        <v>7667</v>
      </c>
      <c r="S8" s="28">
        <f>E39</f>
        <v>7654</v>
      </c>
      <c r="T8" s="28">
        <f>E47</f>
        <v>7647</v>
      </c>
      <c r="U8" s="28">
        <f>E55</f>
        <v>7649</v>
      </c>
      <c r="V8" s="28">
        <f>E63</f>
        <v>7650</v>
      </c>
      <c r="W8" s="28">
        <f>E71</f>
        <v>7635</v>
      </c>
      <c r="X8" s="28">
        <f>E79</f>
        <v>7625</v>
      </c>
      <c r="Y8" s="28">
        <f>E87</f>
        <v>7610</v>
      </c>
      <c r="Z8" s="28">
        <f>E95</f>
        <v>7589</v>
      </c>
      <c r="AA8" s="28">
        <f>E103</f>
        <v>7598</v>
      </c>
    </row>
    <row r="9" spans="1:28" ht="15.95" customHeight="1" thickBot="1" x14ac:dyDescent="0.2">
      <c r="A9" s="21" t="s">
        <v>17</v>
      </c>
      <c r="B9" s="2">
        <v>11687</v>
      </c>
      <c r="C9" s="2">
        <v>13699</v>
      </c>
      <c r="D9" s="2">
        <v>15021</v>
      </c>
      <c r="E9" s="2">
        <v>28720</v>
      </c>
      <c r="F9" s="2">
        <v>20</v>
      </c>
      <c r="G9" s="2">
        <v>43</v>
      </c>
      <c r="H9" s="2">
        <v>135</v>
      </c>
      <c r="I9" s="2">
        <v>65</v>
      </c>
      <c r="J9" s="2">
        <v>2</v>
      </c>
      <c r="K9" s="61"/>
      <c r="L9" s="68"/>
      <c r="N9" s="27" t="s">
        <v>9</v>
      </c>
      <c r="O9" s="28">
        <f>E8</f>
        <v>4450</v>
      </c>
      <c r="P9" s="28">
        <f>E16</f>
        <v>4443</v>
      </c>
      <c r="Q9" s="28">
        <f>E24</f>
        <v>4435</v>
      </c>
      <c r="R9" s="28">
        <f>E32</f>
        <v>4440</v>
      </c>
      <c r="S9" s="28">
        <f>E40</f>
        <v>4444</v>
      </c>
      <c r="T9" s="28">
        <f>E48</f>
        <v>4436</v>
      </c>
      <c r="U9" s="28">
        <f>E56</f>
        <v>4420</v>
      </c>
      <c r="V9" s="28">
        <f>E64</f>
        <v>4411</v>
      </c>
      <c r="W9" s="28">
        <f>E72</f>
        <v>4404</v>
      </c>
      <c r="X9" s="28">
        <f>E80</f>
        <v>4395</v>
      </c>
      <c r="Y9" s="28">
        <f>E88</f>
        <v>4384</v>
      </c>
      <c r="Z9" s="28">
        <f>E96</f>
        <v>4370</v>
      </c>
      <c r="AA9" s="28">
        <f>E104</f>
        <v>4372</v>
      </c>
    </row>
    <row r="10" spans="1:28" ht="15.95" customHeight="1" x14ac:dyDescent="0.15">
      <c r="N10" s="27" t="s">
        <v>33</v>
      </c>
      <c r="O10" s="28">
        <f t="shared" ref="O10:Z10" si="0">SUM(O6:O9)</f>
        <v>28720</v>
      </c>
      <c r="P10" s="28">
        <f t="shared" si="0"/>
        <v>28680</v>
      </c>
      <c r="Q10" s="28">
        <f t="shared" si="0"/>
        <v>28628</v>
      </c>
      <c r="R10" s="28">
        <f t="shared" si="0"/>
        <v>28615</v>
      </c>
      <c r="S10" s="28">
        <f t="shared" si="0"/>
        <v>28601</v>
      </c>
      <c r="T10" s="28">
        <f t="shared" si="0"/>
        <v>28575</v>
      </c>
      <c r="U10" s="28">
        <f t="shared" si="0"/>
        <v>28558</v>
      </c>
      <c r="V10" s="28">
        <f t="shared" si="0"/>
        <v>28526</v>
      </c>
      <c r="W10" s="28">
        <f t="shared" si="0"/>
        <v>28485</v>
      </c>
      <c r="X10" s="28">
        <f t="shared" si="0"/>
        <v>28433</v>
      </c>
      <c r="Y10" s="28">
        <f t="shared" si="0"/>
        <v>28395</v>
      </c>
      <c r="Z10" s="28">
        <f t="shared" si="0"/>
        <v>28186</v>
      </c>
      <c r="AA10" s="28">
        <f>E105</f>
        <v>28237</v>
      </c>
    </row>
    <row r="11" spans="1:28" ht="15.95" customHeight="1" thickBot="1" x14ac:dyDescent="0.2">
      <c r="A11" t="s">
        <v>226</v>
      </c>
      <c r="L11" s="22" t="s">
        <v>14</v>
      </c>
      <c r="N11" s="27" t="s">
        <v>34</v>
      </c>
      <c r="O11" s="29">
        <f>IF(O6=0,"",(O10-H２３年度!E97))</f>
        <v>-740</v>
      </c>
      <c r="P11" s="29">
        <f t="shared" ref="P11:AA11" si="1">IF(P6=0,"",(P10-O10))</f>
        <v>-40</v>
      </c>
      <c r="Q11" s="29">
        <f t="shared" si="1"/>
        <v>-52</v>
      </c>
      <c r="R11" s="29">
        <f t="shared" si="1"/>
        <v>-13</v>
      </c>
      <c r="S11" s="29">
        <f t="shared" si="1"/>
        <v>-14</v>
      </c>
      <c r="T11" s="29">
        <f t="shared" si="1"/>
        <v>-26</v>
      </c>
      <c r="U11" s="29">
        <f t="shared" si="1"/>
        <v>-17</v>
      </c>
      <c r="V11" s="29">
        <f t="shared" si="1"/>
        <v>-32</v>
      </c>
      <c r="W11" s="29">
        <f t="shared" si="1"/>
        <v>-41</v>
      </c>
      <c r="X11" s="29">
        <f t="shared" si="1"/>
        <v>-52</v>
      </c>
      <c r="Y11" s="29">
        <f t="shared" si="1"/>
        <v>-38</v>
      </c>
      <c r="Z11" s="29">
        <f t="shared" si="1"/>
        <v>-209</v>
      </c>
      <c r="AA11" s="29">
        <f t="shared" si="1"/>
        <v>51</v>
      </c>
    </row>
    <row r="12" spans="1:28" ht="15.95" customHeight="1" x14ac:dyDescent="0.15">
      <c r="A12" s="15" t="s">
        <v>16</v>
      </c>
      <c r="B12" s="16" t="s">
        <v>0</v>
      </c>
      <c r="C12" s="16" t="s">
        <v>1</v>
      </c>
      <c r="D12" s="16" t="s">
        <v>2</v>
      </c>
      <c r="E12" s="16" t="s">
        <v>3</v>
      </c>
      <c r="F12" s="16" t="s">
        <v>12</v>
      </c>
      <c r="G12" s="16" t="s">
        <v>13</v>
      </c>
      <c r="H12" s="16" t="s">
        <v>10</v>
      </c>
      <c r="I12" s="16" t="s">
        <v>11</v>
      </c>
      <c r="J12" s="17" t="s">
        <v>15</v>
      </c>
      <c r="K12" s="16" t="s">
        <v>4</v>
      </c>
      <c r="L12" s="18" t="s">
        <v>5</v>
      </c>
    </row>
    <row r="13" spans="1:28" ht="15.95" customHeight="1" x14ac:dyDescent="0.15">
      <c r="A13" s="19" t="s">
        <v>6</v>
      </c>
      <c r="B13" s="1">
        <v>4440</v>
      </c>
      <c r="C13" s="1">
        <v>5107</v>
      </c>
      <c r="D13" s="1">
        <v>5535</v>
      </c>
      <c r="E13" s="1">
        <v>10642</v>
      </c>
      <c r="F13" s="1">
        <v>6</v>
      </c>
      <c r="G13" s="1">
        <v>17</v>
      </c>
      <c r="H13" s="1">
        <v>12</v>
      </c>
      <c r="I13" s="1">
        <v>12</v>
      </c>
      <c r="J13" s="12">
        <v>0</v>
      </c>
      <c r="K13" s="59"/>
      <c r="L13" s="66"/>
      <c r="N13" t="s">
        <v>30</v>
      </c>
    </row>
    <row r="14" spans="1:28" ht="15.95" customHeight="1" x14ac:dyDescent="0.15">
      <c r="A14" s="19" t="s">
        <v>7</v>
      </c>
      <c r="B14" s="1">
        <v>2475</v>
      </c>
      <c r="C14" s="1">
        <v>2780</v>
      </c>
      <c r="D14" s="1">
        <v>3135</v>
      </c>
      <c r="E14" s="1">
        <v>5915</v>
      </c>
      <c r="F14" s="1">
        <v>5</v>
      </c>
      <c r="G14" s="1">
        <v>16</v>
      </c>
      <c r="H14" s="1">
        <v>5</v>
      </c>
      <c r="I14" s="1">
        <v>10</v>
      </c>
      <c r="J14" s="12">
        <v>0</v>
      </c>
      <c r="K14" s="60"/>
      <c r="L14" s="67"/>
      <c r="N14" t="s">
        <v>35</v>
      </c>
    </row>
    <row r="15" spans="1:28" ht="15.95" customHeight="1" x14ac:dyDescent="0.15">
      <c r="A15" s="19" t="s">
        <v>8</v>
      </c>
      <c r="B15" s="1">
        <v>3131</v>
      </c>
      <c r="C15" s="1">
        <v>3650</v>
      </c>
      <c r="D15" s="1">
        <v>4030</v>
      </c>
      <c r="E15" s="1">
        <v>7680</v>
      </c>
      <c r="F15" s="1">
        <v>5</v>
      </c>
      <c r="G15" s="1">
        <v>9</v>
      </c>
      <c r="H15" s="1">
        <v>7</v>
      </c>
      <c r="I15" s="1">
        <v>16</v>
      </c>
      <c r="J15" s="12">
        <v>2</v>
      </c>
      <c r="K15" s="60">
        <v>9652</v>
      </c>
      <c r="L15" s="67">
        <f>(ROUND(K15/E17,4))*100</f>
        <v>33.650000000000006</v>
      </c>
      <c r="N15" s="54" t="s">
        <v>224</v>
      </c>
      <c r="O15" s="55" t="s">
        <v>225</v>
      </c>
      <c r="P15" s="33" t="s">
        <v>37</v>
      </c>
      <c r="Q15" s="33" t="s">
        <v>38</v>
      </c>
      <c r="R15" s="33" t="s">
        <v>39</v>
      </c>
      <c r="S15" s="33" t="s">
        <v>40</v>
      </c>
      <c r="T15" s="33" t="s">
        <v>41</v>
      </c>
      <c r="U15" s="33" t="s">
        <v>42</v>
      </c>
      <c r="V15" s="33" t="s">
        <v>43</v>
      </c>
      <c r="W15" s="33" t="s">
        <v>44</v>
      </c>
      <c r="X15" s="55" t="s">
        <v>238</v>
      </c>
      <c r="Y15" s="33" t="s">
        <v>46</v>
      </c>
      <c r="Z15" s="33" t="s">
        <v>47</v>
      </c>
      <c r="AA15" s="33" t="s">
        <v>63</v>
      </c>
    </row>
    <row r="16" spans="1:28" ht="15.95" customHeight="1" thickBot="1" x14ac:dyDescent="0.2">
      <c r="A16" s="20" t="s">
        <v>9</v>
      </c>
      <c r="B16" s="1">
        <v>1632</v>
      </c>
      <c r="C16" s="1">
        <v>2140</v>
      </c>
      <c r="D16" s="1">
        <v>2303</v>
      </c>
      <c r="E16" s="1">
        <v>4443</v>
      </c>
      <c r="F16" s="1">
        <v>1</v>
      </c>
      <c r="G16" s="1">
        <v>1</v>
      </c>
      <c r="H16" s="1">
        <v>4</v>
      </c>
      <c r="I16" s="1">
        <v>5</v>
      </c>
      <c r="J16" s="12">
        <v>-1</v>
      </c>
      <c r="K16" s="60"/>
      <c r="L16" s="67"/>
      <c r="N16" s="27" t="s">
        <v>10</v>
      </c>
      <c r="O16" s="34">
        <f>H9</f>
        <v>135</v>
      </c>
      <c r="P16" s="36">
        <f>H17</f>
        <v>28</v>
      </c>
      <c r="Q16" s="34">
        <f>H26</f>
        <v>0</v>
      </c>
      <c r="R16" s="34">
        <f>H33</f>
        <v>41</v>
      </c>
      <c r="S16" s="34">
        <f>H41</f>
        <v>40</v>
      </c>
      <c r="T16" s="34">
        <f>H49</f>
        <v>26</v>
      </c>
      <c r="U16" s="34">
        <f>H57</f>
        <v>30</v>
      </c>
      <c r="V16" s="34">
        <f>H65</f>
        <v>20</v>
      </c>
      <c r="W16" s="34">
        <f>H73</f>
        <v>24</v>
      </c>
      <c r="X16" s="34">
        <f>H81</f>
        <v>21</v>
      </c>
      <c r="Y16" s="34">
        <f>H89</f>
        <v>39</v>
      </c>
      <c r="Z16" s="34">
        <f>H97</f>
        <v>208</v>
      </c>
      <c r="AA16" s="38"/>
      <c r="AB16">
        <f>SUM(O16:Z16)</f>
        <v>612</v>
      </c>
    </row>
    <row r="17" spans="1:28" ht="15.95" customHeight="1" thickBot="1" x14ac:dyDescent="0.2">
      <c r="A17" s="21" t="s">
        <v>17</v>
      </c>
      <c r="B17" s="2">
        <f t="shared" ref="B17:J17" si="2">SUM(B13:B16)</f>
        <v>11678</v>
      </c>
      <c r="C17" s="2">
        <f t="shared" si="2"/>
        <v>13677</v>
      </c>
      <c r="D17" s="2">
        <f t="shared" si="2"/>
        <v>15003</v>
      </c>
      <c r="E17" s="2">
        <f>SUM(E13:E16)</f>
        <v>28680</v>
      </c>
      <c r="F17" s="2">
        <f t="shared" si="2"/>
        <v>17</v>
      </c>
      <c r="G17" s="2">
        <f t="shared" si="2"/>
        <v>43</v>
      </c>
      <c r="H17" s="2">
        <f t="shared" si="2"/>
        <v>28</v>
      </c>
      <c r="I17" s="2">
        <f t="shared" si="2"/>
        <v>43</v>
      </c>
      <c r="J17" s="2">
        <f t="shared" si="2"/>
        <v>1</v>
      </c>
      <c r="K17" s="61"/>
      <c r="L17" s="68"/>
      <c r="N17" s="27" t="s">
        <v>11</v>
      </c>
      <c r="O17" s="34">
        <f>I9</f>
        <v>65</v>
      </c>
      <c r="P17" s="34">
        <f>I17</f>
        <v>43</v>
      </c>
      <c r="Q17" s="34">
        <f>I25</f>
        <v>44</v>
      </c>
      <c r="R17" s="34">
        <f>I33</f>
        <v>40</v>
      </c>
      <c r="S17" s="34">
        <f>I41</f>
        <v>38</v>
      </c>
      <c r="T17" s="34">
        <f>I49</f>
        <v>46</v>
      </c>
      <c r="U17" s="34">
        <f>I57</f>
        <v>33</v>
      </c>
      <c r="V17" s="34">
        <f>I65</f>
        <v>34</v>
      </c>
      <c r="W17" s="34">
        <f>I73</f>
        <v>21</v>
      </c>
      <c r="X17" s="36">
        <f>I81</f>
        <v>39</v>
      </c>
      <c r="Y17" s="34">
        <f>I89</f>
        <v>53</v>
      </c>
      <c r="Z17" s="34">
        <f>I97</f>
        <v>397</v>
      </c>
      <c r="AA17" s="38"/>
      <c r="AB17">
        <f>SUM(O17:Z17)</f>
        <v>853</v>
      </c>
    </row>
    <row r="18" spans="1:28" ht="15.95" customHeight="1" x14ac:dyDescent="0.15">
      <c r="F18" s="39"/>
      <c r="G18" s="39"/>
      <c r="H18" s="39"/>
      <c r="I18" s="39"/>
    </row>
    <row r="19" spans="1:28" ht="15.95" customHeight="1" thickBot="1" x14ac:dyDescent="0.2">
      <c r="A19" t="s">
        <v>227</v>
      </c>
      <c r="L19" s="22" t="s">
        <v>14</v>
      </c>
    </row>
    <row r="20" spans="1:28" ht="15.95" customHeight="1" x14ac:dyDescent="0.15">
      <c r="A20" s="15" t="s">
        <v>158</v>
      </c>
      <c r="B20" s="16" t="s">
        <v>159</v>
      </c>
      <c r="C20" s="16" t="s">
        <v>160</v>
      </c>
      <c r="D20" s="16" t="s">
        <v>161</v>
      </c>
      <c r="E20" s="16" t="s">
        <v>162</v>
      </c>
      <c r="F20" s="16" t="s">
        <v>163</v>
      </c>
      <c r="G20" s="16" t="s">
        <v>164</v>
      </c>
      <c r="H20" s="16" t="s">
        <v>165</v>
      </c>
      <c r="I20" s="16" t="s">
        <v>166</v>
      </c>
      <c r="J20" s="17" t="s">
        <v>167</v>
      </c>
      <c r="K20" s="16" t="s">
        <v>4</v>
      </c>
      <c r="L20" s="18" t="s">
        <v>5</v>
      </c>
      <c r="R20" s="35" t="s">
        <v>450</v>
      </c>
      <c r="S20" s="35" t="s">
        <v>451</v>
      </c>
      <c r="T20" s="35" t="s">
        <v>452</v>
      </c>
      <c r="U20" s="99" t="s">
        <v>453</v>
      </c>
    </row>
    <row r="21" spans="1:28" ht="15.95" customHeight="1" x14ac:dyDescent="0.15">
      <c r="A21" s="19" t="s">
        <v>168</v>
      </c>
      <c r="B21" s="1">
        <v>4434</v>
      </c>
      <c r="C21" s="1">
        <v>5089</v>
      </c>
      <c r="D21" s="1">
        <v>5528</v>
      </c>
      <c r="E21" s="1">
        <v>10617</v>
      </c>
      <c r="F21" s="1">
        <v>4</v>
      </c>
      <c r="G21" s="1">
        <v>12</v>
      </c>
      <c r="H21" s="1">
        <v>9</v>
      </c>
      <c r="I21" s="1">
        <v>21</v>
      </c>
      <c r="J21" s="12">
        <v>0</v>
      </c>
      <c r="K21" s="59"/>
      <c r="L21" s="63"/>
      <c r="Q21" t="s">
        <v>10</v>
      </c>
      <c r="R21" s="35">
        <f>H２５年度!X16</f>
        <v>24</v>
      </c>
      <c r="S21" s="35">
        <f>H２５年度!Y16</f>
        <v>39</v>
      </c>
      <c r="T21" s="35">
        <f>H２５年度!Z16</f>
        <v>230</v>
      </c>
      <c r="U21" s="35">
        <f>SUM(R21:T21,O16:W16)</f>
        <v>637</v>
      </c>
    </row>
    <row r="22" spans="1:28" ht="15.95" customHeight="1" x14ac:dyDescent="0.15">
      <c r="A22" s="19" t="s">
        <v>169</v>
      </c>
      <c r="B22" s="1">
        <v>2473</v>
      </c>
      <c r="C22" s="1">
        <v>2775</v>
      </c>
      <c r="D22" s="1">
        <v>3126</v>
      </c>
      <c r="E22" s="1">
        <v>5901</v>
      </c>
      <c r="F22" s="1">
        <v>6</v>
      </c>
      <c r="G22" s="1">
        <v>13</v>
      </c>
      <c r="H22" s="1">
        <v>1</v>
      </c>
      <c r="I22" s="1">
        <v>11</v>
      </c>
      <c r="J22" s="12">
        <v>0</v>
      </c>
      <c r="K22" s="60"/>
      <c r="L22" s="64"/>
      <c r="Q22" t="s">
        <v>11</v>
      </c>
      <c r="R22" s="35">
        <f>H２５年度!X17</f>
        <v>51</v>
      </c>
      <c r="S22" s="35">
        <f>H２５年度!Y17</f>
        <v>47</v>
      </c>
      <c r="T22" s="35">
        <f>H２５年度!Z17</f>
        <v>459</v>
      </c>
      <c r="U22" s="35">
        <f>SUM(R22:T22,O17:W17)</f>
        <v>921</v>
      </c>
    </row>
    <row r="23" spans="1:28" ht="15.95" customHeight="1" x14ac:dyDescent="0.15">
      <c r="A23" s="19" t="s">
        <v>170</v>
      </c>
      <c r="B23" s="1">
        <v>3134</v>
      </c>
      <c r="C23" s="1">
        <v>3645</v>
      </c>
      <c r="D23" s="1">
        <v>4030</v>
      </c>
      <c r="E23" s="1">
        <v>7675</v>
      </c>
      <c r="F23" s="1">
        <v>3</v>
      </c>
      <c r="G23" s="1">
        <v>13</v>
      </c>
      <c r="H23" s="1">
        <v>3</v>
      </c>
      <c r="I23" s="1">
        <v>6</v>
      </c>
      <c r="J23" s="12">
        <v>0</v>
      </c>
      <c r="K23" s="60">
        <v>9650</v>
      </c>
      <c r="L23" s="67">
        <f>(ROUND(K23/E25,4))*100</f>
        <v>33.71</v>
      </c>
    </row>
    <row r="24" spans="1:28" ht="15.95" customHeight="1" thickBot="1" x14ac:dyDescent="0.2">
      <c r="A24" s="20" t="s">
        <v>171</v>
      </c>
      <c r="B24" s="1">
        <v>1633</v>
      </c>
      <c r="C24" s="1">
        <v>2138</v>
      </c>
      <c r="D24" s="1">
        <v>2297</v>
      </c>
      <c r="E24" s="1">
        <v>4435</v>
      </c>
      <c r="F24" s="1">
        <v>2</v>
      </c>
      <c r="G24" s="1">
        <v>2</v>
      </c>
      <c r="H24" s="1">
        <v>4</v>
      </c>
      <c r="I24" s="1">
        <v>6</v>
      </c>
      <c r="J24" s="12">
        <v>0</v>
      </c>
      <c r="K24" s="60"/>
      <c r="L24" s="64"/>
    </row>
    <row r="25" spans="1:28" ht="15.95" customHeight="1" thickBot="1" x14ac:dyDescent="0.2">
      <c r="A25" s="21" t="s">
        <v>172</v>
      </c>
      <c r="B25" s="2">
        <f t="shared" ref="B25:J25" si="3">SUM(B21:B24)</f>
        <v>11674</v>
      </c>
      <c r="C25" s="2">
        <f t="shared" si="3"/>
        <v>13647</v>
      </c>
      <c r="D25" s="2">
        <f t="shared" si="3"/>
        <v>14981</v>
      </c>
      <c r="E25" s="2">
        <f>SUM(E21:E24)</f>
        <v>28628</v>
      </c>
      <c r="F25" s="2">
        <f t="shared" si="3"/>
        <v>15</v>
      </c>
      <c r="G25" s="2">
        <f t="shared" si="3"/>
        <v>40</v>
      </c>
      <c r="H25" s="2">
        <f t="shared" si="3"/>
        <v>17</v>
      </c>
      <c r="I25" s="2">
        <f t="shared" si="3"/>
        <v>44</v>
      </c>
      <c r="J25" s="2">
        <f t="shared" si="3"/>
        <v>0</v>
      </c>
      <c r="K25" s="61"/>
      <c r="L25" s="65"/>
    </row>
    <row r="26" spans="1:28" ht="15.95" customHeight="1" x14ac:dyDescent="0.15"/>
    <row r="27" spans="1:28" ht="15.95" customHeight="1" thickBot="1" x14ac:dyDescent="0.2">
      <c r="A27" t="s">
        <v>228</v>
      </c>
      <c r="L27" s="22" t="s">
        <v>14</v>
      </c>
    </row>
    <row r="28" spans="1:28" ht="15.95" customHeight="1" x14ac:dyDescent="0.15">
      <c r="A28" s="15" t="s">
        <v>16</v>
      </c>
      <c r="B28" s="16" t="s">
        <v>0</v>
      </c>
      <c r="C28" s="16" t="s">
        <v>1</v>
      </c>
      <c r="D28" s="16" t="s">
        <v>2</v>
      </c>
      <c r="E28" s="16" t="s">
        <v>3</v>
      </c>
      <c r="F28" s="16" t="s">
        <v>12</v>
      </c>
      <c r="G28" s="16" t="s">
        <v>13</v>
      </c>
      <c r="H28" s="16" t="s">
        <v>10</v>
      </c>
      <c r="I28" s="16" t="s">
        <v>11</v>
      </c>
      <c r="J28" s="17" t="s">
        <v>15</v>
      </c>
      <c r="K28" s="16" t="s">
        <v>4</v>
      </c>
      <c r="L28" s="18" t="s">
        <v>5</v>
      </c>
    </row>
    <row r="29" spans="1:28" ht="15.95" customHeight="1" x14ac:dyDescent="0.15">
      <c r="A29" s="19" t="s">
        <v>6</v>
      </c>
      <c r="B29" s="1">
        <v>4432</v>
      </c>
      <c r="C29" s="1">
        <v>5092</v>
      </c>
      <c r="D29" s="1">
        <v>5515</v>
      </c>
      <c r="E29" s="1">
        <v>10607</v>
      </c>
      <c r="F29" s="1">
        <v>7</v>
      </c>
      <c r="G29" s="1">
        <v>9</v>
      </c>
      <c r="H29" s="1">
        <v>21</v>
      </c>
      <c r="I29" s="1">
        <v>25</v>
      </c>
      <c r="J29" s="12">
        <v>1</v>
      </c>
      <c r="K29" s="59"/>
      <c r="L29" s="63"/>
    </row>
    <row r="30" spans="1:28" ht="15.95" customHeight="1" x14ac:dyDescent="0.15">
      <c r="A30" s="19" t="s">
        <v>7</v>
      </c>
      <c r="B30" s="1">
        <v>2471</v>
      </c>
      <c r="C30" s="1">
        <v>2773</v>
      </c>
      <c r="D30" s="1">
        <v>3128</v>
      </c>
      <c r="E30" s="1">
        <v>5901</v>
      </c>
      <c r="F30" s="1">
        <v>2</v>
      </c>
      <c r="G30" s="1">
        <v>5</v>
      </c>
      <c r="H30" s="1">
        <v>5</v>
      </c>
      <c r="I30" s="1">
        <v>4</v>
      </c>
      <c r="J30" s="12">
        <v>0</v>
      </c>
      <c r="K30" s="60"/>
      <c r="L30" s="64"/>
    </row>
    <row r="31" spans="1:28" ht="15.95" customHeight="1" x14ac:dyDescent="0.15">
      <c r="A31" s="19" t="s">
        <v>8</v>
      </c>
      <c r="B31" s="1">
        <v>3131</v>
      </c>
      <c r="C31" s="1">
        <v>3641</v>
      </c>
      <c r="D31" s="1">
        <v>4026</v>
      </c>
      <c r="E31" s="1">
        <v>7667</v>
      </c>
      <c r="F31" s="1">
        <v>5</v>
      </c>
      <c r="G31" s="1">
        <v>11</v>
      </c>
      <c r="H31" s="1">
        <v>11</v>
      </c>
      <c r="I31" s="1">
        <v>10</v>
      </c>
      <c r="J31" s="12">
        <v>0</v>
      </c>
      <c r="K31" s="60">
        <v>9658</v>
      </c>
      <c r="L31" s="64">
        <f>(ROUND(K31/E33,4))*100</f>
        <v>33.75</v>
      </c>
    </row>
    <row r="32" spans="1:28" ht="15.95" customHeight="1" thickBot="1" x14ac:dyDescent="0.2">
      <c r="A32" s="20" t="s">
        <v>9</v>
      </c>
      <c r="B32" s="1">
        <v>1639</v>
      </c>
      <c r="C32" s="1">
        <v>2139</v>
      </c>
      <c r="D32" s="1">
        <v>2301</v>
      </c>
      <c r="E32" s="1">
        <v>4440</v>
      </c>
      <c r="F32" s="1">
        <v>0</v>
      </c>
      <c r="G32" s="1">
        <v>4</v>
      </c>
      <c r="H32" s="1">
        <v>4</v>
      </c>
      <c r="I32" s="1">
        <v>1</v>
      </c>
      <c r="J32" s="12">
        <v>0</v>
      </c>
      <c r="K32" s="60"/>
      <c r="L32" s="64"/>
    </row>
    <row r="33" spans="1:13" ht="15.95" customHeight="1" thickBot="1" x14ac:dyDescent="0.2">
      <c r="A33" s="21" t="s">
        <v>17</v>
      </c>
      <c r="B33" s="2">
        <f t="shared" ref="B33:J33" si="4">SUM(B29:B32)</f>
        <v>11673</v>
      </c>
      <c r="C33" s="2">
        <f t="shared" si="4"/>
        <v>13645</v>
      </c>
      <c r="D33" s="2">
        <f t="shared" si="4"/>
        <v>14970</v>
      </c>
      <c r="E33" s="2">
        <f>SUM(E29:E32)</f>
        <v>28615</v>
      </c>
      <c r="F33" s="2">
        <f t="shared" si="4"/>
        <v>14</v>
      </c>
      <c r="G33" s="2">
        <f t="shared" si="4"/>
        <v>29</v>
      </c>
      <c r="H33" s="2">
        <f t="shared" si="4"/>
        <v>41</v>
      </c>
      <c r="I33" s="2">
        <f t="shared" si="4"/>
        <v>40</v>
      </c>
      <c r="J33" s="2">
        <f t="shared" si="4"/>
        <v>1</v>
      </c>
      <c r="K33" s="61"/>
      <c r="L33" s="65"/>
    </row>
    <row r="34" spans="1:13" ht="15.95" customHeight="1" x14ac:dyDescent="0.15">
      <c r="K34" s="37"/>
      <c r="L34" s="26" t="str">
        <f>IF(K34=0,"",ROUND(K34/E33,4)*100)</f>
        <v/>
      </c>
    </row>
    <row r="35" spans="1:13" ht="15.95" customHeight="1" thickBot="1" x14ac:dyDescent="0.2">
      <c r="A35" t="s">
        <v>229</v>
      </c>
      <c r="L35" s="22" t="s">
        <v>14</v>
      </c>
    </row>
    <row r="36" spans="1:13" ht="15.95" customHeight="1" x14ac:dyDescent="0.15">
      <c r="A36" s="15" t="s">
        <v>185</v>
      </c>
      <c r="B36" s="16" t="s">
        <v>186</v>
      </c>
      <c r="C36" s="16" t="s">
        <v>187</v>
      </c>
      <c r="D36" s="16" t="s">
        <v>188</v>
      </c>
      <c r="E36" s="16" t="s">
        <v>189</v>
      </c>
      <c r="F36" s="41" t="s">
        <v>190</v>
      </c>
      <c r="G36" s="41" t="s">
        <v>191</v>
      </c>
      <c r="H36" s="41" t="s">
        <v>192</v>
      </c>
      <c r="I36" s="41" t="s">
        <v>193</v>
      </c>
      <c r="J36" s="42" t="s">
        <v>194</v>
      </c>
      <c r="K36" s="16" t="s">
        <v>4</v>
      </c>
      <c r="L36" s="18" t="s">
        <v>5</v>
      </c>
    </row>
    <row r="37" spans="1:13" ht="15.95" customHeight="1" x14ac:dyDescent="0.15">
      <c r="A37" s="19" t="s">
        <v>195</v>
      </c>
      <c r="B37" s="51">
        <v>4425</v>
      </c>
      <c r="C37" s="51">
        <v>5088</v>
      </c>
      <c r="D37" s="51">
        <v>5519</v>
      </c>
      <c r="E37" s="1">
        <v>10607</v>
      </c>
      <c r="F37" s="1">
        <v>9</v>
      </c>
      <c r="G37" s="1">
        <v>10</v>
      </c>
      <c r="H37" s="1">
        <v>12</v>
      </c>
      <c r="I37" s="1">
        <v>17</v>
      </c>
      <c r="J37" s="12">
        <v>1</v>
      </c>
      <c r="K37" s="59"/>
      <c r="L37" s="63"/>
    </row>
    <row r="38" spans="1:13" ht="15.95" customHeight="1" x14ac:dyDescent="0.15">
      <c r="A38" s="19" t="s">
        <v>196</v>
      </c>
      <c r="B38" s="51">
        <v>2470</v>
      </c>
      <c r="C38" s="51">
        <v>2776</v>
      </c>
      <c r="D38" s="51">
        <v>3120</v>
      </c>
      <c r="E38" s="1">
        <v>5896</v>
      </c>
      <c r="F38" s="1">
        <v>4</v>
      </c>
      <c r="G38" s="1">
        <v>11</v>
      </c>
      <c r="H38" s="1">
        <v>6</v>
      </c>
      <c r="I38" s="1">
        <v>3</v>
      </c>
      <c r="J38" s="12">
        <v>0</v>
      </c>
      <c r="K38" s="60"/>
      <c r="L38" s="64"/>
    </row>
    <row r="39" spans="1:13" ht="15.95" customHeight="1" x14ac:dyDescent="0.15">
      <c r="A39" s="19" t="s">
        <v>197</v>
      </c>
      <c r="B39" s="51">
        <v>3130</v>
      </c>
      <c r="C39" s="51">
        <v>3633</v>
      </c>
      <c r="D39" s="51">
        <v>4021</v>
      </c>
      <c r="E39" s="1">
        <v>7654</v>
      </c>
      <c r="F39" s="1">
        <v>5</v>
      </c>
      <c r="G39" s="1">
        <v>14</v>
      </c>
      <c r="H39" s="1">
        <v>12</v>
      </c>
      <c r="I39" s="1">
        <v>13</v>
      </c>
      <c r="J39" s="12">
        <v>0</v>
      </c>
      <c r="K39" s="60">
        <v>9659</v>
      </c>
      <c r="L39" s="64">
        <f>(ROUND(K39/E41,4))*100</f>
        <v>33.770000000000003</v>
      </c>
    </row>
    <row r="40" spans="1:13" ht="15.95" customHeight="1" thickBot="1" x14ac:dyDescent="0.2">
      <c r="A40" s="20" t="s">
        <v>198</v>
      </c>
      <c r="B40" s="52">
        <v>1639</v>
      </c>
      <c r="C40" s="52">
        <v>2138</v>
      </c>
      <c r="D40" s="52">
        <v>2306</v>
      </c>
      <c r="E40" s="53">
        <v>4444</v>
      </c>
      <c r="F40" s="1">
        <v>3</v>
      </c>
      <c r="G40" s="1">
        <v>3</v>
      </c>
      <c r="H40" s="1">
        <v>10</v>
      </c>
      <c r="I40" s="1">
        <v>5</v>
      </c>
      <c r="J40" s="12">
        <v>0</v>
      </c>
      <c r="K40" s="60"/>
      <c r="L40" s="64"/>
    </row>
    <row r="41" spans="1:13" ht="15.95" customHeight="1" thickBot="1" x14ac:dyDescent="0.2">
      <c r="A41" s="21" t="s">
        <v>199</v>
      </c>
      <c r="B41" s="2">
        <f t="shared" ref="B41:J41" si="5">SUM(B37:B40)</f>
        <v>11664</v>
      </c>
      <c r="C41" s="2">
        <f t="shared" si="5"/>
        <v>13635</v>
      </c>
      <c r="D41" s="2">
        <f t="shared" si="5"/>
        <v>14966</v>
      </c>
      <c r="E41" s="2">
        <f>SUM(E37:E40)</f>
        <v>28601</v>
      </c>
      <c r="F41" s="2">
        <f t="shared" si="5"/>
        <v>21</v>
      </c>
      <c r="G41" s="2">
        <f t="shared" si="5"/>
        <v>38</v>
      </c>
      <c r="H41" s="2">
        <f t="shared" si="5"/>
        <v>40</v>
      </c>
      <c r="I41" s="2">
        <f t="shared" si="5"/>
        <v>38</v>
      </c>
      <c r="J41" s="2">
        <f t="shared" si="5"/>
        <v>1</v>
      </c>
      <c r="K41" s="61"/>
      <c r="L41" s="65"/>
    </row>
    <row r="42" spans="1:13" ht="15.95" customHeight="1" x14ac:dyDescent="0.15">
      <c r="F42" s="39"/>
      <c r="G42" s="39"/>
      <c r="H42" s="39"/>
      <c r="I42" s="39"/>
      <c r="J42" s="40"/>
    </row>
    <row r="43" spans="1:13" ht="15.95" customHeight="1" thickBot="1" x14ac:dyDescent="0.2">
      <c r="A43" t="s">
        <v>230</v>
      </c>
      <c r="L43" s="22" t="s">
        <v>14</v>
      </c>
    </row>
    <row r="44" spans="1:13" ht="15.95" customHeight="1" x14ac:dyDescent="0.15">
      <c r="A44" s="15" t="s">
        <v>16</v>
      </c>
      <c r="B44" s="16" t="s">
        <v>0</v>
      </c>
      <c r="C44" s="16" t="s">
        <v>1</v>
      </c>
      <c r="D44" s="16" t="s">
        <v>2</v>
      </c>
      <c r="E44" s="16" t="s">
        <v>3</v>
      </c>
      <c r="F44" s="16" t="s">
        <v>12</v>
      </c>
      <c r="G44" s="16" t="s">
        <v>13</v>
      </c>
      <c r="H44" s="16" t="s">
        <v>10</v>
      </c>
      <c r="I44" s="16" t="s">
        <v>11</v>
      </c>
      <c r="J44" s="17" t="s">
        <v>15</v>
      </c>
      <c r="K44" s="16" t="s">
        <v>4</v>
      </c>
      <c r="L44" s="18" t="s">
        <v>5</v>
      </c>
    </row>
    <row r="45" spans="1:13" ht="15.95" customHeight="1" x14ac:dyDescent="0.15">
      <c r="A45" s="19" t="s">
        <v>6</v>
      </c>
      <c r="B45" s="1">
        <v>4422</v>
      </c>
      <c r="C45" s="1">
        <v>5093</v>
      </c>
      <c r="D45" s="1">
        <v>5523</v>
      </c>
      <c r="E45" s="1">
        <v>10616</v>
      </c>
      <c r="F45" s="1">
        <v>15</v>
      </c>
      <c r="G45" s="1">
        <v>10</v>
      </c>
      <c r="H45" s="1">
        <v>14</v>
      </c>
      <c r="I45" s="1">
        <v>18</v>
      </c>
      <c r="J45" s="12">
        <v>0</v>
      </c>
      <c r="K45" s="59"/>
      <c r="L45" s="63"/>
    </row>
    <row r="46" spans="1:13" ht="15.95" customHeight="1" x14ac:dyDescent="0.15">
      <c r="A46" s="19" t="s">
        <v>7</v>
      </c>
      <c r="B46" s="1">
        <v>2462</v>
      </c>
      <c r="C46" s="1">
        <v>2763</v>
      </c>
      <c r="D46" s="1">
        <v>3113</v>
      </c>
      <c r="E46" s="1">
        <v>5876</v>
      </c>
      <c r="F46" s="1">
        <v>4</v>
      </c>
      <c r="G46" s="1">
        <v>12</v>
      </c>
      <c r="H46" s="1">
        <v>7</v>
      </c>
      <c r="I46" s="1">
        <v>8</v>
      </c>
      <c r="J46" s="12">
        <v>0</v>
      </c>
      <c r="K46" s="60"/>
      <c r="L46" s="64"/>
    </row>
    <row r="47" spans="1:13" ht="15.95" customHeight="1" x14ac:dyDescent="0.15">
      <c r="A47" s="19" t="s">
        <v>8</v>
      </c>
      <c r="B47" s="1">
        <v>3131</v>
      </c>
      <c r="C47" s="1">
        <v>3630</v>
      </c>
      <c r="D47" s="1">
        <v>4017</v>
      </c>
      <c r="E47" s="1">
        <v>7647</v>
      </c>
      <c r="F47" s="1">
        <v>5</v>
      </c>
      <c r="G47" s="1">
        <v>9</v>
      </c>
      <c r="H47" s="1">
        <v>3</v>
      </c>
      <c r="I47" s="1">
        <v>8</v>
      </c>
      <c r="J47" s="12">
        <v>1</v>
      </c>
      <c r="K47" s="60">
        <v>9663</v>
      </c>
      <c r="L47" s="64">
        <f>(ROUND(K47/E49,4))*100</f>
        <v>33.82</v>
      </c>
    </row>
    <row r="48" spans="1:13" ht="15.95" customHeight="1" thickBot="1" x14ac:dyDescent="0.2">
      <c r="A48" s="20" t="s">
        <v>9</v>
      </c>
      <c r="B48" s="1">
        <v>1639</v>
      </c>
      <c r="C48" s="1">
        <v>2133</v>
      </c>
      <c r="D48" s="1">
        <v>2303</v>
      </c>
      <c r="E48" s="1">
        <v>4436</v>
      </c>
      <c r="F48" s="1">
        <v>3</v>
      </c>
      <c r="G48" s="1">
        <v>3</v>
      </c>
      <c r="H48" s="1">
        <v>2</v>
      </c>
      <c r="I48" s="1">
        <v>12</v>
      </c>
      <c r="J48" s="12">
        <v>0</v>
      </c>
      <c r="K48" s="60"/>
      <c r="L48" s="64"/>
      <c r="M48" s="58"/>
    </row>
    <row r="49" spans="1:13" ht="15.95" customHeight="1" thickBot="1" x14ac:dyDescent="0.2">
      <c r="A49" s="21" t="s">
        <v>17</v>
      </c>
      <c r="B49" s="2">
        <f t="shared" ref="B49:J49" si="6">SUM(B45:B48)</f>
        <v>11654</v>
      </c>
      <c r="C49" s="2">
        <f t="shared" si="6"/>
        <v>13619</v>
      </c>
      <c r="D49" s="2">
        <f t="shared" si="6"/>
        <v>14956</v>
      </c>
      <c r="E49" s="2">
        <f>SUM(E45:E48)</f>
        <v>28575</v>
      </c>
      <c r="F49" s="2">
        <f t="shared" si="6"/>
        <v>27</v>
      </c>
      <c r="G49" s="2">
        <f t="shared" si="6"/>
        <v>34</v>
      </c>
      <c r="H49" s="2">
        <f t="shared" si="6"/>
        <v>26</v>
      </c>
      <c r="I49" s="2">
        <f t="shared" si="6"/>
        <v>46</v>
      </c>
      <c r="J49" s="2">
        <f t="shared" si="6"/>
        <v>1</v>
      </c>
      <c r="K49" s="61"/>
      <c r="L49" s="65"/>
      <c r="M49" s="58"/>
    </row>
    <row r="51" spans="1:13" ht="15.95" customHeight="1" thickBot="1" x14ac:dyDescent="0.2">
      <c r="A51" t="s">
        <v>231</v>
      </c>
      <c r="L51" s="22" t="s">
        <v>14</v>
      </c>
    </row>
    <row r="52" spans="1:13" ht="15.95" customHeight="1" x14ac:dyDescent="0.15">
      <c r="A52" s="15" t="s">
        <v>185</v>
      </c>
      <c r="B52" s="16" t="s">
        <v>186</v>
      </c>
      <c r="C52" s="16" t="s">
        <v>187</v>
      </c>
      <c r="D52" s="16" t="s">
        <v>188</v>
      </c>
      <c r="E52" s="16" t="s">
        <v>189</v>
      </c>
      <c r="F52" s="16" t="s">
        <v>190</v>
      </c>
      <c r="G52" s="16" t="s">
        <v>191</v>
      </c>
      <c r="H52" s="16" t="s">
        <v>192</v>
      </c>
      <c r="I52" s="16" t="s">
        <v>193</v>
      </c>
      <c r="J52" s="17" t="s">
        <v>194</v>
      </c>
      <c r="K52" s="16" t="s">
        <v>4</v>
      </c>
      <c r="L52" s="18" t="s">
        <v>5</v>
      </c>
    </row>
    <row r="53" spans="1:13" ht="15.95" customHeight="1" x14ac:dyDescent="0.15">
      <c r="A53" s="19" t="s">
        <v>195</v>
      </c>
      <c r="B53" s="1">
        <v>4419</v>
      </c>
      <c r="C53" s="1">
        <v>5086</v>
      </c>
      <c r="D53" s="1">
        <v>5524</v>
      </c>
      <c r="E53" s="1">
        <v>10610</v>
      </c>
      <c r="F53" s="1">
        <v>6</v>
      </c>
      <c r="G53" s="1">
        <v>13</v>
      </c>
      <c r="H53" s="1">
        <v>16</v>
      </c>
      <c r="I53" s="1">
        <v>11</v>
      </c>
      <c r="J53" s="12">
        <v>0</v>
      </c>
      <c r="K53" s="59"/>
      <c r="L53" s="63"/>
    </row>
    <row r="54" spans="1:13" ht="15.95" customHeight="1" x14ac:dyDescent="0.15">
      <c r="A54" s="19" t="s">
        <v>196</v>
      </c>
      <c r="B54" s="1">
        <v>2465</v>
      </c>
      <c r="C54" s="1">
        <v>2762</v>
      </c>
      <c r="D54" s="1">
        <v>3117</v>
      </c>
      <c r="E54" s="1">
        <v>5879</v>
      </c>
      <c r="F54" s="1">
        <v>2</v>
      </c>
      <c r="G54" s="1">
        <v>12</v>
      </c>
      <c r="H54" s="1">
        <v>5</v>
      </c>
      <c r="I54" s="1">
        <v>3</v>
      </c>
      <c r="J54" s="12">
        <v>0</v>
      </c>
      <c r="K54" s="60"/>
      <c r="L54" s="64"/>
    </row>
    <row r="55" spans="1:13" ht="15.95" customHeight="1" x14ac:dyDescent="0.15">
      <c r="A55" s="19" t="s">
        <v>197</v>
      </c>
      <c r="B55" s="1">
        <v>3136</v>
      </c>
      <c r="C55" s="1">
        <v>3628</v>
      </c>
      <c r="D55" s="1">
        <v>4021</v>
      </c>
      <c r="E55" s="1">
        <v>7649</v>
      </c>
      <c r="F55" s="1">
        <v>12</v>
      </c>
      <c r="G55" s="1">
        <v>9</v>
      </c>
      <c r="H55" s="1">
        <v>9</v>
      </c>
      <c r="I55" s="1">
        <v>8</v>
      </c>
      <c r="J55" s="12">
        <v>0</v>
      </c>
      <c r="K55" s="60">
        <v>9664</v>
      </c>
      <c r="L55" s="64">
        <f>(ROUND(K55/E57,4))*100</f>
        <v>33.839999999999996</v>
      </c>
    </row>
    <row r="56" spans="1:13" ht="15.95" customHeight="1" thickBot="1" x14ac:dyDescent="0.2">
      <c r="A56" s="20" t="s">
        <v>198</v>
      </c>
      <c r="B56" s="1">
        <v>1637</v>
      </c>
      <c r="C56" s="1">
        <v>2125</v>
      </c>
      <c r="D56" s="1">
        <v>2295</v>
      </c>
      <c r="E56" s="1">
        <v>4420</v>
      </c>
      <c r="F56" s="1">
        <v>4</v>
      </c>
      <c r="G56" s="1">
        <v>4</v>
      </c>
      <c r="H56" s="1">
        <v>0</v>
      </c>
      <c r="I56" s="1">
        <v>11</v>
      </c>
      <c r="J56" s="12">
        <v>0</v>
      </c>
      <c r="K56" s="60"/>
      <c r="L56" s="64"/>
      <c r="M56" s="58"/>
    </row>
    <row r="57" spans="1:13" ht="15.95" customHeight="1" thickBot="1" x14ac:dyDescent="0.2">
      <c r="A57" s="21" t="s">
        <v>199</v>
      </c>
      <c r="B57" s="2">
        <f t="shared" ref="B57:J57" si="7">SUM(B53:B56)</f>
        <v>11657</v>
      </c>
      <c r="C57" s="2">
        <f t="shared" si="7"/>
        <v>13601</v>
      </c>
      <c r="D57" s="2">
        <f t="shared" si="7"/>
        <v>14957</v>
      </c>
      <c r="E57" s="2">
        <f>SUM(E53:E56)</f>
        <v>28558</v>
      </c>
      <c r="F57" s="2">
        <f t="shared" si="7"/>
        <v>24</v>
      </c>
      <c r="G57" s="2">
        <f t="shared" si="7"/>
        <v>38</v>
      </c>
      <c r="H57" s="2">
        <f t="shared" si="7"/>
        <v>30</v>
      </c>
      <c r="I57" s="2">
        <f t="shared" si="7"/>
        <v>33</v>
      </c>
      <c r="J57" s="2">
        <f t="shared" si="7"/>
        <v>0</v>
      </c>
      <c r="K57" s="61"/>
      <c r="L57" s="65"/>
      <c r="M57" s="58"/>
    </row>
    <row r="58" spans="1:13" ht="15.95" customHeight="1" x14ac:dyDescent="0.15"/>
    <row r="59" spans="1:13" ht="15.95" customHeight="1" thickBot="1" x14ac:dyDescent="0.2">
      <c r="A59" t="s">
        <v>232</v>
      </c>
      <c r="L59" s="22" t="s">
        <v>14</v>
      </c>
    </row>
    <row r="60" spans="1:13" ht="15.95" customHeight="1" x14ac:dyDescent="0.15">
      <c r="A60" s="15" t="s">
        <v>16</v>
      </c>
      <c r="B60" s="16" t="s">
        <v>0</v>
      </c>
      <c r="C60" s="16" t="s">
        <v>1</v>
      </c>
      <c r="D60" s="16" t="s">
        <v>2</v>
      </c>
      <c r="E60" s="16" t="s">
        <v>3</v>
      </c>
      <c r="F60" s="16" t="s">
        <v>12</v>
      </c>
      <c r="G60" s="16" t="s">
        <v>13</v>
      </c>
      <c r="H60" s="16" t="s">
        <v>10</v>
      </c>
      <c r="I60" s="16" t="s">
        <v>11</v>
      </c>
      <c r="J60" s="17" t="s">
        <v>15</v>
      </c>
      <c r="K60" s="16" t="s">
        <v>4</v>
      </c>
      <c r="L60" s="18" t="s">
        <v>5</v>
      </c>
    </row>
    <row r="61" spans="1:13" ht="15.95" customHeight="1" x14ac:dyDescent="0.15">
      <c r="A61" s="19" t="s">
        <v>195</v>
      </c>
      <c r="B61" s="1">
        <v>4417</v>
      </c>
      <c r="C61" s="1">
        <v>5082</v>
      </c>
      <c r="D61" s="1">
        <v>5510</v>
      </c>
      <c r="E61" s="1">
        <v>10592</v>
      </c>
      <c r="F61" s="1">
        <v>9</v>
      </c>
      <c r="G61" s="1">
        <v>16</v>
      </c>
      <c r="H61" s="1">
        <v>8</v>
      </c>
      <c r="I61" s="1">
        <v>19</v>
      </c>
      <c r="J61" s="12">
        <v>1</v>
      </c>
      <c r="K61" s="59"/>
      <c r="L61" s="63"/>
    </row>
    <row r="62" spans="1:13" ht="15.95" customHeight="1" x14ac:dyDescent="0.15">
      <c r="A62" s="19" t="s">
        <v>196</v>
      </c>
      <c r="B62" s="1">
        <v>2461</v>
      </c>
      <c r="C62" s="1">
        <v>2763</v>
      </c>
      <c r="D62" s="1">
        <v>3110</v>
      </c>
      <c r="E62" s="1">
        <v>5873</v>
      </c>
      <c r="F62" s="1">
        <v>3</v>
      </c>
      <c r="G62" s="1">
        <v>7</v>
      </c>
      <c r="H62" s="1">
        <v>3</v>
      </c>
      <c r="I62" s="1">
        <v>3</v>
      </c>
      <c r="J62" s="12">
        <v>0</v>
      </c>
      <c r="K62" s="60"/>
      <c r="L62" s="64"/>
    </row>
    <row r="63" spans="1:13" ht="15.95" customHeight="1" x14ac:dyDescent="0.15">
      <c r="A63" s="19" t="s">
        <v>197</v>
      </c>
      <c r="B63" s="1">
        <v>3137</v>
      </c>
      <c r="C63" s="1">
        <v>3629</v>
      </c>
      <c r="D63" s="1">
        <v>4021</v>
      </c>
      <c r="E63" s="1">
        <v>7650</v>
      </c>
      <c r="F63" s="1">
        <v>5</v>
      </c>
      <c r="G63" s="1">
        <v>9</v>
      </c>
      <c r="H63" s="1">
        <v>8</v>
      </c>
      <c r="I63" s="1">
        <v>5</v>
      </c>
      <c r="J63" s="12">
        <v>0</v>
      </c>
      <c r="K63" s="60">
        <v>9662</v>
      </c>
      <c r="L63" s="64">
        <f>(ROUND(K63/E65,4))*100</f>
        <v>33.869999999999997</v>
      </c>
    </row>
    <row r="64" spans="1:13" ht="15.95" customHeight="1" thickBot="1" x14ac:dyDescent="0.2">
      <c r="A64" s="20" t="s">
        <v>198</v>
      </c>
      <c r="B64" s="1">
        <v>1635</v>
      </c>
      <c r="C64" s="1">
        <v>2118</v>
      </c>
      <c r="D64" s="1">
        <v>2293</v>
      </c>
      <c r="E64" s="1">
        <v>4411</v>
      </c>
      <c r="F64" s="1">
        <v>2</v>
      </c>
      <c r="G64" s="1">
        <v>6</v>
      </c>
      <c r="H64" s="1">
        <v>1</v>
      </c>
      <c r="I64" s="1">
        <v>7</v>
      </c>
      <c r="J64" s="12">
        <v>0</v>
      </c>
      <c r="K64" s="60"/>
      <c r="L64" s="64"/>
      <c r="M64" s="58"/>
    </row>
    <row r="65" spans="1:13" ht="15.95" customHeight="1" thickBot="1" x14ac:dyDescent="0.2">
      <c r="A65" s="21" t="s">
        <v>17</v>
      </c>
      <c r="B65" s="2">
        <f t="shared" ref="B65:J65" si="8">SUM(B61:B64)</f>
        <v>11650</v>
      </c>
      <c r="C65" s="2">
        <f t="shared" si="8"/>
        <v>13592</v>
      </c>
      <c r="D65" s="2">
        <f t="shared" si="8"/>
        <v>14934</v>
      </c>
      <c r="E65" s="2">
        <f>SUM(E61:E64)</f>
        <v>28526</v>
      </c>
      <c r="F65" s="2">
        <f t="shared" si="8"/>
        <v>19</v>
      </c>
      <c r="G65" s="2">
        <f t="shared" si="8"/>
        <v>38</v>
      </c>
      <c r="H65" s="2">
        <f t="shared" si="8"/>
        <v>20</v>
      </c>
      <c r="I65" s="2">
        <f t="shared" si="8"/>
        <v>34</v>
      </c>
      <c r="J65" s="2">
        <f t="shared" si="8"/>
        <v>1</v>
      </c>
      <c r="K65" s="61"/>
      <c r="L65" s="65"/>
      <c r="M65" s="58"/>
    </row>
    <row r="66" spans="1:13" ht="15.95" customHeight="1" x14ac:dyDescent="0.15"/>
    <row r="67" spans="1:13" ht="15.95" customHeight="1" thickBot="1" x14ac:dyDescent="0.2">
      <c r="A67" t="s">
        <v>233</v>
      </c>
      <c r="L67" s="22" t="s">
        <v>14</v>
      </c>
    </row>
    <row r="68" spans="1:13" ht="15.95" customHeight="1" x14ac:dyDescent="0.15">
      <c r="A68" s="15" t="s">
        <v>185</v>
      </c>
      <c r="B68" s="16" t="s">
        <v>186</v>
      </c>
      <c r="C68" s="16" t="s">
        <v>187</v>
      </c>
      <c r="D68" s="16" t="s">
        <v>188</v>
      </c>
      <c r="E68" s="16" t="s">
        <v>189</v>
      </c>
      <c r="F68" s="16" t="s">
        <v>190</v>
      </c>
      <c r="G68" s="16" t="s">
        <v>191</v>
      </c>
      <c r="H68" s="16" t="s">
        <v>192</v>
      </c>
      <c r="I68" s="16" t="s">
        <v>193</v>
      </c>
      <c r="J68" s="17" t="s">
        <v>194</v>
      </c>
      <c r="K68" s="16" t="s">
        <v>4</v>
      </c>
      <c r="L68" s="18" t="s">
        <v>5</v>
      </c>
    </row>
    <row r="69" spans="1:13" ht="15.95" customHeight="1" x14ac:dyDescent="0.15">
      <c r="A69" s="19" t="s">
        <v>195</v>
      </c>
      <c r="B69" s="1">
        <v>4414</v>
      </c>
      <c r="C69" s="1">
        <v>5081</v>
      </c>
      <c r="D69" s="1">
        <v>5505</v>
      </c>
      <c r="E69" s="1">
        <v>10586</v>
      </c>
      <c r="F69" s="1">
        <v>4</v>
      </c>
      <c r="G69" s="1">
        <v>22</v>
      </c>
      <c r="H69" s="1">
        <v>7</v>
      </c>
      <c r="I69" s="1">
        <v>8</v>
      </c>
      <c r="J69" s="12">
        <v>0</v>
      </c>
      <c r="K69" s="59"/>
      <c r="L69" s="63"/>
    </row>
    <row r="70" spans="1:13" ht="15.95" customHeight="1" x14ac:dyDescent="0.15">
      <c r="A70" s="19" t="s">
        <v>196</v>
      </c>
      <c r="B70" s="1">
        <v>2460</v>
      </c>
      <c r="C70" s="1">
        <v>2756</v>
      </c>
      <c r="D70" s="1">
        <v>3104</v>
      </c>
      <c r="E70" s="1">
        <v>5860</v>
      </c>
      <c r="F70" s="1">
        <v>3</v>
      </c>
      <c r="G70" s="1">
        <v>16</v>
      </c>
      <c r="H70" s="1">
        <v>4</v>
      </c>
      <c r="I70" s="1">
        <v>4</v>
      </c>
      <c r="J70" s="12">
        <v>0</v>
      </c>
      <c r="K70" s="60"/>
      <c r="L70" s="64"/>
    </row>
    <row r="71" spans="1:13" ht="15.95" customHeight="1" x14ac:dyDescent="0.15">
      <c r="A71" s="19" t="s">
        <v>197</v>
      </c>
      <c r="B71" s="1">
        <v>3136</v>
      </c>
      <c r="C71" s="1">
        <v>3621</v>
      </c>
      <c r="D71" s="1">
        <v>4014</v>
      </c>
      <c r="E71" s="1">
        <v>7635</v>
      </c>
      <c r="F71" s="1">
        <v>4</v>
      </c>
      <c r="G71" s="1">
        <v>14</v>
      </c>
      <c r="H71" s="1">
        <v>10</v>
      </c>
      <c r="I71" s="1">
        <v>4</v>
      </c>
      <c r="J71" s="12">
        <v>0</v>
      </c>
      <c r="K71" s="60">
        <v>9647</v>
      </c>
      <c r="L71" s="64">
        <f>(ROUND(K71/E73,4))*100</f>
        <v>33.869999999999997</v>
      </c>
    </row>
    <row r="72" spans="1:13" ht="15.95" customHeight="1" thickBot="1" x14ac:dyDescent="0.2">
      <c r="A72" s="20" t="s">
        <v>198</v>
      </c>
      <c r="B72" s="1">
        <v>1639</v>
      </c>
      <c r="C72" s="1">
        <v>2116</v>
      </c>
      <c r="D72" s="1">
        <v>2288</v>
      </c>
      <c r="E72" s="1">
        <v>4404</v>
      </c>
      <c r="F72" s="1">
        <v>0</v>
      </c>
      <c r="G72" s="1">
        <v>3</v>
      </c>
      <c r="H72" s="1">
        <v>3</v>
      </c>
      <c r="I72" s="1">
        <v>5</v>
      </c>
      <c r="J72" s="12">
        <v>0</v>
      </c>
      <c r="K72" s="60"/>
      <c r="L72" s="64"/>
      <c r="M72" s="58"/>
    </row>
    <row r="73" spans="1:13" ht="15.95" customHeight="1" thickBot="1" x14ac:dyDescent="0.2">
      <c r="A73" s="21" t="s">
        <v>199</v>
      </c>
      <c r="B73" s="2">
        <f t="shared" ref="B73:J73" si="9">SUM(B69:B72)</f>
        <v>11649</v>
      </c>
      <c r="C73" s="2">
        <f t="shared" si="9"/>
        <v>13574</v>
      </c>
      <c r="D73" s="2">
        <f t="shared" si="9"/>
        <v>14911</v>
      </c>
      <c r="E73" s="2">
        <f>SUM(E69:E72)</f>
        <v>28485</v>
      </c>
      <c r="F73" s="2">
        <f t="shared" si="9"/>
        <v>11</v>
      </c>
      <c r="G73" s="2">
        <f t="shared" si="9"/>
        <v>55</v>
      </c>
      <c r="H73" s="2">
        <f t="shared" si="9"/>
        <v>24</v>
      </c>
      <c r="I73" s="2">
        <f t="shared" si="9"/>
        <v>21</v>
      </c>
      <c r="J73" s="2">
        <f t="shared" si="9"/>
        <v>0</v>
      </c>
      <c r="K73" s="61"/>
      <c r="L73" s="65"/>
      <c r="M73" s="58"/>
    </row>
    <row r="74" spans="1:13" ht="15.95" customHeight="1" x14ac:dyDescent="0.15"/>
    <row r="75" spans="1:13" ht="15.95" customHeight="1" thickBot="1" x14ac:dyDescent="0.2">
      <c r="A75" t="s">
        <v>234</v>
      </c>
      <c r="L75" s="22" t="s">
        <v>14</v>
      </c>
    </row>
    <row r="76" spans="1:13" ht="15.95" customHeight="1" x14ac:dyDescent="0.15">
      <c r="A76" s="15" t="s">
        <v>16</v>
      </c>
      <c r="B76" s="16" t="s">
        <v>0</v>
      </c>
      <c r="C76" s="16" t="s">
        <v>1</v>
      </c>
      <c r="D76" s="16" t="s">
        <v>2</v>
      </c>
      <c r="E76" s="16" t="s">
        <v>3</v>
      </c>
      <c r="F76" s="16" t="s">
        <v>12</v>
      </c>
      <c r="G76" s="16" t="s">
        <v>13</v>
      </c>
      <c r="H76" s="16" t="s">
        <v>10</v>
      </c>
      <c r="I76" s="16" t="s">
        <v>11</v>
      </c>
      <c r="J76" s="17" t="s">
        <v>15</v>
      </c>
      <c r="K76" s="16" t="s">
        <v>4</v>
      </c>
      <c r="L76" s="18" t="s">
        <v>5</v>
      </c>
    </row>
    <row r="77" spans="1:13" ht="15.95" customHeight="1" x14ac:dyDescent="0.15">
      <c r="A77" s="19" t="s">
        <v>6</v>
      </c>
      <c r="B77" s="1">
        <v>4403</v>
      </c>
      <c r="C77" s="1">
        <v>5068</v>
      </c>
      <c r="D77" s="1">
        <v>5500</v>
      </c>
      <c r="E77" s="1">
        <v>10568</v>
      </c>
      <c r="F77" s="1">
        <v>8</v>
      </c>
      <c r="G77" s="1">
        <v>17</v>
      </c>
      <c r="H77" s="1">
        <v>8</v>
      </c>
      <c r="I77" s="1">
        <v>14</v>
      </c>
      <c r="J77" s="12">
        <v>1</v>
      </c>
      <c r="K77" s="59"/>
      <c r="L77" s="63"/>
    </row>
    <row r="78" spans="1:13" ht="15.95" customHeight="1" x14ac:dyDescent="0.15">
      <c r="A78" s="19" t="s">
        <v>7</v>
      </c>
      <c r="B78" s="1">
        <v>2454</v>
      </c>
      <c r="C78" s="1">
        <v>2750</v>
      </c>
      <c r="D78" s="1">
        <v>3095</v>
      </c>
      <c r="E78" s="1">
        <v>5845</v>
      </c>
      <c r="F78" s="1">
        <v>2</v>
      </c>
      <c r="G78" s="1">
        <v>12</v>
      </c>
      <c r="H78" s="1">
        <v>4</v>
      </c>
      <c r="I78" s="1">
        <v>11</v>
      </c>
      <c r="J78" s="12">
        <v>0</v>
      </c>
      <c r="K78" s="60"/>
      <c r="L78" s="64"/>
    </row>
    <row r="79" spans="1:13" ht="15.95" customHeight="1" x14ac:dyDescent="0.15">
      <c r="A79" s="19" t="s">
        <v>8</v>
      </c>
      <c r="B79" s="1">
        <v>3136</v>
      </c>
      <c r="C79" s="1">
        <v>3613</v>
      </c>
      <c r="D79" s="1">
        <v>4012</v>
      </c>
      <c r="E79" s="1">
        <v>7625</v>
      </c>
      <c r="F79" s="1">
        <v>6</v>
      </c>
      <c r="G79" s="1">
        <v>18</v>
      </c>
      <c r="H79" s="1">
        <v>7</v>
      </c>
      <c r="I79" s="1">
        <v>11</v>
      </c>
      <c r="J79" s="12">
        <v>0</v>
      </c>
      <c r="K79" s="60">
        <v>9647</v>
      </c>
      <c r="L79" s="64">
        <f>(ROUND(K79/E81,4))*100</f>
        <v>33.93</v>
      </c>
    </row>
    <row r="80" spans="1:13" ht="15.95" customHeight="1" thickBot="1" x14ac:dyDescent="0.2">
      <c r="A80" s="20" t="s">
        <v>9</v>
      </c>
      <c r="B80" s="1">
        <v>1639</v>
      </c>
      <c r="C80" s="1">
        <v>2112</v>
      </c>
      <c r="D80" s="1">
        <v>2283</v>
      </c>
      <c r="E80" s="1">
        <v>4395</v>
      </c>
      <c r="F80" s="1">
        <v>2</v>
      </c>
      <c r="G80" s="1">
        <v>6</v>
      </c>
      <c r="H80" s="1">
        <v>2</v>
      </c>
      <c r="I80" s="1">
        <v>3</v>
      </c>
      <c r="J80" s="12">
        <v>0</v>
      </c>
      <c r="K80" s="60"/>
      <c r="L80" s="64"/>
      <c r="M80" s="58"/>
    </row>
    <row r="81" spans="1:13" ht="15.95" customHeight="1" thickBot="1" x14ac:dyDescent="0.2">
      <c r="A81" s="21" t="s">
        <v>17</v>
      </c>
      <c r="B81" s="2">
        <f t="shared" ref="B81:J81" si="10">SUM(B77:B80)</f>
        <v>11632</v>
      </c>
      <c r="C81" s="2">
        <f t="shared" si="10"/>
        <v>13543</v>
      </c>
      <c r="D81" s="2">
        <f t="shared" si="10"/>
        <v>14890</v>
      </c>
      <c r="E81" s="2">
        <f t="shared" si="10"/>
        <v>28433</v>
      </c>
      <c r="F81" s="2">
        <f t="shared" si="10"/>
        <v>18</v>
      </c>
      <c r="G81" s="2">
        <f t="shared" si="10"/>
        <v>53</v>
      </c>
      <c r="H81" s="2">
        <f t="shared" si="10"/>
        <v>21</v>
      </c>
      <c r="I81" s="2">
        <f t="shared" si="10"/>
        <v>39</v>
      </c>
      <c r="J81" s="2">
        <f t="shared" si="10"/>
        <v>1</v>
      </c>
      <c r="K81" s="61"/>
      <c r="L81" s="65"/>
      <c r="M81" s="58"/>
    </row>
    <row r="83" spans="1:13" ht="15.95" customHeight="1" thickBot="1" x14ac:dyDescent="0.2">
      <c r="A83" t="s">
        <v>235</v>
      </c>
      <c r="L83" s="22" t="s">
        <v>14</v>
      </c>
    </row>
    <row r="84" spans="1:13" ht="15.95" customHeight="1" x14ac:dyDescent="0.15">
      <c r="A84" s="15" t="s">
        <v>185</v>
      </c>
      <c r="B84" s="16" t="s">
        <v>186</v>
      </c>
      <c r="C84" s="16" t="s">
        <v>187</v>
      </c>
      <c r="D84" s="16" t="s">
        <v>188</v>
      </c>
      <c r="E84" s="16" t="s">
        <v>189</v>
      </c>
      <c r="F84" s="16" t="s">
        <v>190</v>
      </c>
      <c r="G84" s="16" t="s">
        <v>191</v>
      </c>
      <c r="H84" s="16" t="s">
        <v>192</v>
      </c>
      <c r="I84" s="16" t="s">
        <v>193</v>
      </c>
      <c r="J84" s="17" t="s">
        <v>194</v>
      </c>
      <c r="K84" s="16" t="s">
        <v>202</v>
      </c>
      <c r="L84" s="18" t="s">
        <v>5</v>
      </c>
    </row>
    <row r="85" spans="1:13" ht="15.95" customHeight="1" x14ac:dyDescent="0.15">
      <c r="A85" s="19" t="s">
        <v>195</v>
      </c>
      <c r="B85" s="1">
        <v>4400</v>
      </c>
      <c r="C85" s="1">
        <v>5062</v>
      </c>
      <c r="D85" s="1">
        <v>5497</v>
      </c>
      <c r="E85" s="1">
        <v>10559</v>
      </c>
      <c r="F85" s="1">
        <v>5</v>
      </c>
      <c r="G85" s="1">
        <v>12</v>
      </c>
      <c r="H85" s="1">
        <v>21</v>
      </c>
      <c r="I85" s="1">
        <v>24</v>
      </c>
      <c r="J85" s="12">
        <v>-1</v>
      </c>
      <c r="K85" s="59"/>
      <c r="L85" s="63"/>
    </row>
    <row r="86" spans="1:13" ht="15.95" customHeight="1" x14ac:dyDescent="0.15">
      <c r="A86" s="19" t="s">
        <v>196</v>
      </c>
      <c r="B86" s="1">
        <v>2455</v>
      </c>
      <c r="C86" s="1">
        <v>2755</v>
      </c>
      <c r="D86" s="1">
        <v>3087</v>
      </c>
      <c r="E86" s="1">
        <v>5842</v>
      </c>
      <c r="F86" s="1">
        <v>4</v>
      </c>
      <c r="G86" s="1">
        <v>10</v>
      </c>
      <c r="H86" s="1">
        <v>9</v>
      </c>
      <c r="I86" s="1">
        <v>7</v>
      </c>
      <c r="J86" s="12">
        <v>7</v>
      </c>
      <c r="K86" s="60"/>
      <c r="L86" s="64"/>
    </row>
    <row r="87" spans="1:13" ht="15.95" customHeight="1" x14ac:dyDescent="0.15">
      <c r="A87" s="19" t="s">
        <v>197</v>
      </c>
      <c r="B87" s="1">
        <v>3135</v>
      </c>
      <c r="C87" s="1">
        <v>3608</v>
      </c>
      <c r="D87" s="1">
        <v>4002</v>
      </c>
      <c r="E87" s="1">
        <v>7610</v>
      </c>
      <c r="F87" s="1">
        <v>6</v>
      </c>
      <c r="G87" s="1">
        <v>11</v>
      </c>
      <c r="H87" s="1">
        <v>5</v>
      </c>
      <c r="I87" s="1">
        <v>14</v>
      </c>
      <c r="J87" s="12">
        <v>3</v>
      </c>
      <c r="K87" s="60">
        <v>9655</v>
      </c>
      <c r="L87" s="64">
        <f>(ROUND(K87/E89,4))*100</f>
        <v>34</v>
      </c>
    </row>
    <row r="88" spans="1:13" ht="15.95" customHeight="1" thickBot="1" x14ac:dyDescent="0.2">
      <c r="A88" s="20" t="s">
        <v>198</v>
      </c>
      <c r="B88" s="1">
        <v>1639</v>
      </c>
      <c r="C88" s="1">
        <v>2105</v>
      </c>
      <c r="D88" s="1">
        <v>2279</v>
      </c>
      <c r="E88" s="1">
        <v>4384</v>
      </c>
      <c r="F88" s="1">
        <v>2</v>
      </c>
      <c r="G88" s="1">
        <v>7</v>
      </c>
      <c r="H88" s="1">
        <v>4</v>
      </c>
      <c r="I88" s="1">
        <v>8</v>
      </c>
      <c r="J88" s="12">
        <v>0</v>
      </c>
      <c r="K88" s="60"/>
      <c r="L88" s="64"/>
      <c r="M88" s="58"/>
    </row>
    <row r="89" spans="1:13" ht="15.95" customHeight="1" thickBot="1" x14ac:dyDescent="0.2">
      <c r="A89" s="21" t="s">
        <v>199</v>
      </c>
      <c r="B89" s="2">
        <f t="shared" ref="B89:J89" si="11">SUM(B85:B88)</f>
        <v>11629</v>
      </c>
      <c r="C89" s="2">
        <f t="shared" si="11"/>
        <v>13530</v>
      </c>
      <c r="D89" s="2">
        <f t="shared" si="11"/>
        <v>14865</v>
      </c>
      <c r="E89" s="2">
        <f t="shared" si="11"/>
        <v>28395</v>
      </c>
      <c r="F89" s="2">
        <f t="shared" si="11"/>
        <v>17</v>
      </c>
      <c r="G89" s="2">
        <f t="shared" si="11"/>
        <v>40</v>
      </c>
      <c r="H89" s="2">
        <f t="shared" si="11"/>
        <v>39</v>
      </c>
      <c r="I89" s="2">
        <f t="shared" si="11"/>
        <v>53</v>
      </c>
      <c r="J89" s="2">
        <f t="shared" si="11"/>
        <v>9</v>
      </c>
      <c r="K89" s="61"/>
      <c r="L89" s="65"/>
      <c r="M89" s="58"/>
    </row>
    <row r="90" spans="1:13" ht="15.95" customHeight="1" x14ac:dyDescent="0.15"/>
    <row r="91" spans="1:13" ht="15.95" customHeight="1" thickBot="1" x14ac:dyDescent="0.2">
      <c r="A91" t="s">
        <v>236</v>
      </c>
      <c r="L91" s="22" t="s">
        <v>14</v>
      </c>
    </row>
    <row r="92" spans="1:13" ht="15.95" customHeight="1" x14ac:dyDescent="0.15">
      <c r="A92" s="15" t="s">
        <v>16</v>
      </c>
      <c r="B92" s="16" t="s">
        <v>0</v>
      </c>
      <c r="C92" s="16" t="s">
        <v>1</v>
      </c>
      <c r="D92" s="16" t="s">
        <v>2</v>
      </c>
      <c r="E92" s="16" t="s">
        <v>3</v>
      </c>
      <c r="F92" s="16" t="s">
        <v>12</v>
      </c>
      <c r="G92" s="16" t="s">
        <v>13</v>
      </c>
      <c r="H92" s="16" t="s">
        <v>10</v>
      </c>
      <c r="I92" s="16" t="s">
        <v>11</v>
      </c>
      <c r="J92" s="17" t="s">
        <v>15</v>
      </c>
      <c r="K92" s="16" t="s">
        <v>4</v>
      </c>
      <c r="L92" s="18" t="s">
        <v>5</v>
      </c>
    </row>
    <row r="93" spans="1:13" ht="15.95" customHeight="1" x14ac:dyDescent="0.15">
      <c r="A93" s="19" t="s">
        <v>6</v>
      </c>
      <c r="B93" s="1">
        <v>4346</v>
      </c>
      <c r="C93" s="1">
        <v>4981</v>
      </c>
      <c r="D93" s="1">
        <v>5439</v>
      </c>
      <c r="E93" s="1">
        <v>10420</v>
      </c>
      <c r="F93" s="1">
        <v>7</v>
      </c>
      <c r="G93" s="1">
        <v>18</v>
      </c>
      <c r="H93" s="1">
        <v>123</v>
      </c>
      <c r="I93" s="1">
        <v>246</v>
      </c>
      <c r="J93" s="12">
        <v>-1</v>
      </c>
      <c r="K93" s="59"/>
      <c r="L93" s="63"/>
    </row>
    <row r="94" spans="1:13" ht="15.95" customHeight="1" x14ac:dyDescent="0.15">
      <c r="A94" s="19" t="s">
        <v>7</v>
      </c>
      <c r="B94" s="1">
        <v>2451</v>
      </c>
      <c r="C94" s="1">
        <v>2739</v>
      </c>
      <c r="D94" s="1">
        <v>3068</v>
      </c>
      <c r="E94" s="1">
        <v>5807</v>
      </c>
      <c r="F94" s="1">
        <v>2</v>
      </c>
      <c r="G94" s="1">
        <v>12</v>
      </c>
      <c r="H94" s="1">
        <v>32</v>
      </c>
      <c r="I94" s="1">
        <v>56</v>
      </c>
      <c r="J94" s="12">
        <v>0</v>
      </c>
      <c r="K94" s="60"/>
      <c r="L94" s="64"/>
    </row>
    <row r="95" spans="1:13" ht="15.95" customHeight="1" x14ac:dyDescent="0.15">
      <c r="A95" s="19" t="s">
        <v>8</v>
      </c>
      <c r="B95" s="1">
        <v>3143</v>
      </c>
      <c r="C95" s="1">
        <v>3593</v>
      </c>
      <c r="D95" s="1">
        <v>3996</v>
      </c>
      <c r="E95" s="1">
        <v>7589</v>
      </c>
      <c r="F95" s="1">
        <v>5</v>
      </c>
      <c r="G95" s="1">
        <v>4</v>
      </c>
      <c r="H95" s="1">
        <v>27</v>
      </c>
      <c r="I95" s="1">
        <v>58</v>
      </c>
      <c r="J95" s="12">
        <v>3</v>
      </c>
      <c r="K95" s="60">
        <v>9671</v>
      </c>
      <c r="L95" s="64">
        <f>(ROUND(K95/E97,4))*100</f>
        <v>34.31</v>
      </c>
    </row>
    <row r="96" spans="1:13" ht="15.95" customHeight="1" thickBot="1" x14ac:dyDescent="0.2">
      <c r="A96" s="20" t="s">
        <v>9</v>
      </c>
      <c r="B96" s="1">
        <v>1646</v>
      </c>
      <c r="C96" s="1">
        <v>2099</v>
      </c>
      <c r="D96" s="1">
        <v>2271</v>
      </c>
      <c r="E96" s="1">
        <v>4370</v>
      </c>
      <c r="F96" s="1">
        <v>0</v>
      </c>
      <c r="G96" s="1">
        <v>2</v>
      </c>
      <c r="H96" s="1">
        <v>26</v>
      </c>
      <c r="I96" s="1">
        <v>37</v>
      </c>
      <c r="J96" s="12">
        <v>0</v>
      </c>
      <c r="K96" s="60"/>
      <c r="L96" s="64"/>
      <c r="M96" s="58"/>
    </row>
    <row r="97" spans="1:13" ht="15.95" customHeight="1" thickBot="1" x14ac:dyDescent="0.2">
      <c r="A97" s="21" t="s">
        <v>17</v>
      </c>
      <c r="B97" s="2">
        <f t="shared" ref="B97:J97" si="12">SUM(B93:B96)</f>
        <v>11586</v>
      </c>
      <c r="C97" s="2">
        <f t="shared" si="12"/>
        <v>13412</v>
      </c>
      <c r="D97" s="2">
        <f t="shared" si="12"/>
        <v>14774</v>
      </c>
      <c r="E97" s="2">
        <f t="shared" si="12"/>
        <v>28186</v>
      </c>
      <c r="F97" s="2">
        <f t="shared" si="12"/>
        <v>14</v>
      </c>
      <c r="G97" s="2">
        <f t="shared" si="12"/>
        <v>36</v>
      </c>
      <c r="H97" s="2">
        <f t="shared" si="12"/>
        <v>208</v>
      </c>
      <c r="I97" s="2">
        <f t="shared" si="12"/>
        <v>397</v>
      </c>
      <c r="J97" s="2">
        <f t="shared" si="12"/>
        <v>2</v>
      </c>
      <c r="K97" s="61"/>
      <c r="L97" s="65"/>
      <c r="M97" s="58"/>
    </row>
    <row r="99" spans="1:13" ht="15.95" customHeight="1" thickBot="1" x14ac:dyDescent="0.2">
      <c r="A99" t="s">
        <v>243</v>
      </c>
      <c r="L99" s="22" t="s">
        <v>14</v>
      </c>
    </row>
    <row r="100" spans="1:13" ht="15.95" customHeight="1" x14ac:dyDescent="0.15">
      <c r="A100" s="15" t="s">
        <v>16</v>
      </c>
      <c r="B100" s="16" t="s">
        <v>0</v>
      </c>
      <c r="C100" s="16" t="s">
        <v>1</v>
      </c>
      <c r="D100" s="16" t="s">
        <v>2</v>
      </c>
      <c r="E100" s="16" t="s">
        <v>3</v>
      </c>
      <c r="F100" s="16" t="s">
        <v>12</v>
      </c>
      <c r="G100" s="16" t="s">
        <v>13</v>
      </c>
      <c r="H100" s="16" t="s">
        <v>10</v>
      </c>
      <c r="I100" s="16" t="s">
        <v>11</v>
      </c>
      <c r="J100" s="17" t="s">
        <v>15</v>
      </c>
      <c r="K100" s="16" t="s">
        <v>4</v>
      </c>
      <c r="L100" s="18" t="s">
        <v>5</v>
      </c>
    </row>
    <row r="101" spans="1:13" ht="15.95" customHeight="1" x14ac:dyDescent="0.15">
      <c r="A101" s="19" t="s">
        <v>6</v>
      </c>
      <c r="B101" s="1">
        <v>4401</v>
      </c>
      <c r="C101" s="1">
        <v>5023</v>
      </c>
      <c r="D101" s="1">
        <v>5444</v>
      </c>
      <c r="E101" s="1">
        <v>10467</v>
      </c>
      <c r="F101" s="1">
        <v>7</v>
      </c>
      <c r="G101" s="1">
        <v>23</v>
      </c>
      <c r="H101" s="1">
        <v>97</v>
      </c>
      <c r="I101" s="1">
        <v>35</v>
      </c>
      <c r="J101" s="12">
        <v>3</v>
      </c>
      <c r="K101" s="59"/>
      <c r="L101" s="63"/>
    </row>
    <row r="102" spans="1:13" ht="15.95" customHeight="1" x14ac:dyDescent="0.15">
      <c r="A102" s="19" t="s">
        <v>7</v>
      </c>
      <c r="B102" s="1">
        <v>2457</v>
      </c>
      <c r="C102" s="1">
        <v>2735</v>
      </c>
      <c r="D102" s="1">
        <v>3065</v>
      </c>
      <c r="E102" s="1">
        <v>5800</v>
      </c>
      <c r="F102" s="1">
        <v>2</v>
      </c>
      <c r="G102" s="1">
        <v>11</v>
      </c>
      <c r="H102" s="1">
        <v>17</v>
      </c>
      <c r="I102" s="1">
        <v>17</v>
      </c>
      <c r="J102" s="12">
        <v>2</v>
      </c>
      <c r="K102" s="60"/>
      <c r="L102" s="64"/>
    </row>
    <row r="103" spans="1:13" ht="15.95" customHeight="1" x14ac:dyDescent="0.15">
      <c r="A103" s="19" t="s">
        <v>8</v>
      </c>
      <c r="B103" s="1">
        <v>3157</v>
      </c>
      <c r="C103" s="1">
        <v>3600</v>
      </c>
      <c r="D103" s="1">
        <v>3998</v>
      </c>
      <c r="E103" s="1">
        <v>7598</v>
      </c>
      <c r="F103" s="1">
        <v>5</v>
      </c>
      <c r="G103" s="1">
        <v>8</v>
      </c>
      <c r="H103" s="1">
        <v>35</v>
      </c>
      <c r="I103" s="1">
        <v>23</v>
      </c>
      <c r="J103" s="12">
        <v>0</v>
      </c>
      <c r="K103" s="60">
        <v>9669</v>
      </c>
      <c r="L103" s="64">
        <f>(ROUND(K103/E105,4))*100</f>
        <v>34.239999999999995</v>
      </c>
    </row>
    <row r="104" spans="1:13" ht="15.95" customHeight="1" thickBot="1" x14ac:dyDescent="0.2">
      <c r="A104" s="20" t="s">
        <v>9</v>
      </c>
      <c r="B104" s="1">
        <v>1651</v>
      </c>
      <c r="C104" s="1">
        <v>2100</v>
      </c>
      <c r="D104" s="1">
        <v>2272</v>
      </c>
      <c r="E104" s="1">
        <v>4372</v>
      </c>
      <c r="F104" s="1">
        <v>2</v>
      </c>
      <c r="G104" s="1">
        <v>3</v>
      </c>
      <c r="H104" s="1">
        <v>12</v>
      </c>
      <c r="I104" s="1">
        <v>9</v>
      </c>
      <c r="J104" s="12">
        <v>0</v>
      </c>
      <c r="K104" s="60"/>
      <c r="L104" s="64"/>
    </row>
    <row r="105" spans="1:13" ht="15.95" customHeight="1" thickBot="1" x14ac:dyDescent="0.2">
      <c r="A105" s="21" t="s">
        <v>17</v>
      </c>
      <c r="B105" s="2">
        <f t="shared" ref="B105:J105" si="13">SUM(B101:B104)</f>
        <v>11666</v>
      </c>
      <c r="C105" s="2">
        <f t="shared" si="13"/>
        <v>13458</v>
      </c>
      <c r="D105" s="2">
        <f t="shared" si="13"/>
        <v>14779</v>
      </c>
      <c r="E105" s="2">
        <f t="shared" si="13"/>
        <v>28237</v>
      </c>
      <c r="F105" s="2">
        <f t="shared" si="13"/>
        <v>16</v>
      </c>
      <c r="G105" s="2">
        <f t="shared" si="13"/>
        <v>45</v>
      </c>
      <c r="H105" s="2">
        <f t="shared" si="13"/>
        <v>161</v>
      </c>
      <c r="I105" s="2">
        <f t="shared" si="13"/>
        <v>84</v>
      </c>
      <c r="J105" s="2">
        <f t="shared" si="13"/>
        <v>5</v>
      </c>
      <c r="K105" s="61"/>
      <c r="L105" s="65"/>
    </row>
  </sheetData>
  <phoneticPr fontId="2"/>
  <conditionalFormatting sqref="M17 M9 M25 M33 M41 M49 M105 M57 M65 M73 M81 M89 M97">
    <cfRule type="cellIs" dxfId="8" priority="1" stopIfTrue="1" operator="equal">
      <formula>"エラー"</formula>
    </cfRule>
  </conditionalFormatting>
  <pageMargins left="0.78740157480314965" right="0.2" top="0.71" bottom="0.18" header="0.16" footer="0.17"/>
  <pageSetup paperSize="9" scale="95" orientation="portrait" horizontalDpi="4294967295" verticalDpi="300" r:id="rId1"/>
  <headerFooter alignWithMargins="0"/>
  <rowBreaks count="2" manualBreakCount="2">
    <brk id="49" max="11" man="1"/>
    <brk id="106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105"/>
  <sheetViews>
    <sheetView showGridLines="0" view="pageBreakPreview" zoomScaleNormal="100" zoomScaleSheetLayoutView="100" workbookViewId="0"/>
  </sheetViews>
  <sheetFormatPr defaultRowHeight="13.5" x14ac:dyDescent="0.15"/>
  <cols>
    <col min="1" max="1" width="10.625" customWidth="1"/>
    <col min="3" max="5" width="8.625" bestFit="1" customWidth="1"/>
    <col min="6" max="7" width="5.375" bestFit="1" customWidth="1"/>
    <col min="8" max="9" width="5.5" bestFit="1" customWidth="1"/>
    <col min="10" max="10" width="7.125" style="11" bestFit="1" customWidth="1"/>
    <col min="11" max="11" width="9.75" bestFit="1" customWidth="1"/>
    <col min="12" max="12" width="9.625" style="6" customWidth="1"/>
    <col min="13" max="13" width="10.625" style="57" customWidth="1"/>
    <col min="14" max="14" width="20.75" bestFit="1" customWidth="1"/>
    <col min="15" max="16" width="10.625" customWidth="1"/>
    <col min="17" max="17" width="9.625" customWidth="1"/>
    <col min="18" max="21" width="9.125" bestFit="1" customWidth="1"/>
    <col min="22" max="26" width="11" bestFit="1" customWidth="1"/>
  </cols>
  <sheetData>
    <row r="1" spans="1:28" ht="21" x14ac:dyDescent="0.15">
      <c r="A1" s="24" t="s">
        <v>48</v>
      </c>
    </row>
    <row r="2" spans="1:28" ht="17.25" x14ac:dyDescent="0.15">
      <c r="A2" s="23" t="s">
        <v>82</v>
      </c>
    </row>
    <row r="3" spans="1:28" ht="15.95" customHeight="1" thickBot="1" x14ac:dyDescent="0.2">
      <c r="A3" t="s">
        <v>184</v>
      </c>
      <c r="L3" s="22" t="s">
        <v>14</v>
      </c>
      <c r="N3" t="s">
        <v>30</v>
      </c>
    </row>
    <row r="4" spans="1:28" ht="15.95" customHeight="1" x14ac:dyDescent="0.15">
      <c r="A4" s="15" t="s">
        <v>16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12</v>
      </c>
      <c r="G4" s="16" t="s">
        <v>13</v>
      </c>
      <c r="H4" s="16" t="s">
        <v>10</v>
      </c>
      <c r="I4" s="16" t="s">
        <v>11</v>
      </c>
      <c r="J4" s="17" t="s">
        <v>15</v>
      </c>
      <c r="K4" s="16" t="s">
        <v>4</v>
      </c>
      <c r="L4" s="18" t="s">
        <v>5</v>
      </c>
      <c r="N4" t="s">
        <v>32</v>
      </c>
    </row>
    <row r="5" spans="1:28" ht="15.95" customHeight="1" x14ac:dyDescent="0.15">
      <c r="A5" s="19" t="s">
        <v>6</v>
      </c>
      <c r="B5" s="1">
        <v>4456</v>
      </c>
      <c r="C5" s="1">
        <v>5174</v>
      </c>
      <c r="D5" s="1">
        <v>5614</v>
      </c>
      <c r="E5" s="1">
        <v>10788</v>
      </c>
      <c r="F5" s="1">
        <v>6</v>
      </c>
      <c r="G5" s="1">
        <v>15</v>
      </c>
      <c r="H5" s="1">
        <v>140</v>
      </c>
      <c r="I5" s="1">
        <v>36</v>
      </c>
      <c r="J5" s="12">
        <v>1</v>
      </c>
      <c r="K5" s="59"/>
      <c r="L5" s="66"/>
      <c r="N5" s="54" t="s">
        <v>219</v>
      </c>
      <c r="O5" s="55" t="s">
        <v>221</v>
      </c>
      <c r="P5" s="33" t="s">
        <v>68</v>
      </c>
      <c r="Q5" s="33" t="s">
        <v>69</v>
      </c>
      <c r="R5" s="33" t="s">
        <v>70</v>
      </c>
      <c r="S5" s="33" t="s">
        <v>71</v>
      </c>
      <c r="T5" s="33" t="s">
        <v>72</v>
      </c>
      <c r="U5" s="33" t="s">
        <v>73</v>
      </c>
      <c r="V5" s="33" t="s">
        <v>74</v>
      </c>
      <c r="W5" s="33" t="s">
        <v>75</v>
      </c>
      <c r="X5" s="55" t="s">
        <v>217</v>
      </c>
      <c r="Y5" s="33" t="s">
        <v>77</v>
      </c>
      <c r="Z5" s="33" t="s">
        <v>78</v>
      </c>
      <c r="AA5" s="33" t="s">
        <v>81</v>
      </c>
    </row>
    <row r="6" spans="1:28" ht="15.95" customHeight="1" x14ac:dyDescent="0.15">
      <c r="A6" s="19" t="s">
        <v>7</v>
      </c>
      <c r="B6" s="1">
        <v>2463</v>
      </c>
      <c r="C6" s="1">
        <v>2831</v>
      </c>
      <c r="D6" s="1">
        <v>3184</v>
      </c>
      <c r="E6" s="1">
        <v>6015</v>
      </c>
      <c r="F6" s="1">
        <v>2</v>
      </c>
      <c r="G6" s="1">
        <v>13</v>
      </c>
      <c r="H6" s="1">
        <v>16</v>
      </c>
      <c r="I6" s="1">
        <v>13</v>
      </c>
      <c r="J6" s="12">
        <v>0</v>
      </c>
      <c r="K6" s="60"/>
      <c r="L6" s="67"/>
      <c r="N6" s="27" t="s">
        <v>6</v>
      </c>
      <c r="O6" s="28">
        <f>E5</f>
        <v>10788</v>
      </c>
      <c r="P6" s="28">
        <f>E13</f>
        <v>10777</v>
      </c>
      <c r="Q6" s="28">
        <f>E21</f>
        <v>10772</v>
      </c>
      <c r="R6" s="28">
        <f>E29</f>
        <v>10764</v>
      </c>
      <c r="S6" s="28">
        <f>E37</f>
        <v>10773</v>
      </c>
      <c r="T6" s="28">
        <f>E45</f>
        <v>10761</v>
      </c>
      <c r="U6" s="28">
        <f>E53</f>
        <v>10749</v>
      </c>
      <c r="V6" s="28">
        <f>E61</f>
        <v>10744</v>
      </c>
      <c r="W6" s="28">
        <f>E69</f>
        <v>10720</v>
      </c>
      <c r="X6" s="28">
        <f>E77</f>
        <v>10718</v>
      </c>
      <c r="Y6" s="28">
        <f>E85</f>
        <v>10710</v>
      </c>
      <c r="Z6" s="28">
        <f>E93</f>
        <v>10573</v>
      </c>
      <c r="AA6" s="28">
        <f>E101</f>
        <v>10651</v>
      </c>
    </row>
    <row r="7" spans="1:28" ht="15.95" customHeight="1" x14ac:dyDescent="0.15">
      <c r="A7" s="19" t="s">
        <v>8</v>
      </c>
      <c r="B7" s="1">
        <v>3165</v>
      </c>
      <c r="C7" s="1">
        <v>3726</v>
      </c>
      <c r="D7" s="1">
        <v>4123</v>
      </c>
      <c r="E7" s="1">
        <v>7849</v>
      </c>
      <c r="F7" s="1">
        <v>3</v>
      </c>
      <c r="G7" s="1">
        <v>8</v>
      </c>
      <c r="H7" s="1">
        <v>35</v>
      </c>
      <c r="I7" s="1">
        <v>27</v>
      </c>
      <c r="J7" s="12">
        <v>1</v>
      </c>
      <c r="K7" s="60">
        <v>9551</v>
      </c>
      <c r="L7" s="67">
        <f>(ROUND(K7/E9,4))*100</f>
        <v>32.769999999999996</v>
      </c>
      <c r="N7" s="27" t="s">
        <v>7</v>
      </c>
      <c r="O7" s="28">
        <f>E6</f>
        <v>6015</v>
      </c>
      <c r="P7" s="28">
        <f>E14</f>
        <v>6014</v>
      </c>
      <c r="Q7" s="28">
        <f>E22</f>
        <v>6013</v>
      </c>
      <c r="R7" s="28">
        <f>E30</f>
        <v>6017</v>
      </c>
      <c r="S7" s="28">
        <f>E38</f>
        <v>6009</v>
      </c>
      <c r="T7" s="28">
        <f>E46</f>
        <v>6016</v>
      </c>
      <c r="U7" s="28">
        <f>E54</f>
        <v>6009</v>
      </c>
      <c r="V7" s="28">
        <f>E62</f>
        <v>6000</v>
      </c>
      <c r="W7" s="28">
        <f>E70</f>
        <v>6001</v>
      </c>
      <c r="X7" s="28">
        <f>E78</f>
        <v>5984</v>
      </c>
      <c r="Y7" s="28">
        <f>E86</f>
        <v>5982</v>
      </c>
      <c r="Z7" s="28">
        <f>E94</f>
        <v>5943</v>
      </c>
      <c r="AA7" s="28">
        <f>E102</f>
        <v>5929</v>
      </c>
    </row>
    <row r="8" spans="1:28" ht="15.95" customHeight="1" thickBot="1" x14ac:dyDescent="0.2">
      <c r="A8" s="20" t="s">
        <v>9</v>
      </c>
      <c r="B8" s="1">
        <v>1617</v>
      </c>
      <c r="C8" s="1">
        <v>2170</v>
      </c>
      <c r="D8" s="1">
        <v>2326</v>
      </c>
      <c r="E8" s="1">
        <v>4496</v>
      </c>
      <c r="F8" s="1">
        <v>1</v>
      </c>
      <c r="G8" s="1">
        <v>6</v>
      </c>
      <c r="H8" s="1">
        <v>12</v>
      </c>
      <c r="I8" s="1">
        <v>13</v>
      </c>
      <c r="J8" s="12">
        <v>0</v>
      </c>
      <c r="K8" s="60"/>
      <c r="L8" s="67"/>
      <c r="N8" s="27" t="s">
        <v>8</v>
      </c>
      <c r="O8" s="28">
        <f>E7</f>
        <v>7849</v>
      </c>
      <c r="P8" s="28">
        <f>E15</f>
        <v>7838</v>
      </c>
      <c r="Q8" s="28">
        <f>E23</f>
        <v>7833</v>
      </c>
      <c r="R8" s="28">
        <f>E31</f>
        <v>7826</v>
      </c>
      <c r="S8" s="28">
        <f>E39</f>
        <v>7816</v>
      </c>
      <c r="T8" s="28">
        <f>E47</f>
        <v>7800</v>
      </c>
      <c r="U8" s="28">
        <f>E55</f>
        <v>7786</v>
      </c>
      <c r="V8" s="28">
        <f>E63</f>
        <v>7779</v>
      </c>
      <c r="W8" s="28">
        <f>E71</f>
        <v>7769</v>
      </c>
      <c r="X8" s="28">
        <f>E79</f>
        <v>7765</v>
      </c>
      <c r="Y8" s="28">
        <f>E87</f>
        <v>7748</v>
      </c>
      <c r="Z8" s="28">
        <f>E95</f>
        <v>7693</v>
      </c>
      <c r="AA8" s="28">
        <f>E103</f>
        <v>7690</v>
      </c>
    </row>
    <row r="9" spans="1:28" ht="15.95" customHeight="1" thickBot="1" x14ac:dyDescent="0.2">
      <c r="A9" s="21" t="s">
        <v>17</v>
      </c>
      <c r="B9" s="2">
        <f t="shared" ref="B9:J9" si="0">SUM(B5:B8)</f>
        <v>11701</v>
      </c>
      <c r="C9" s="2">
        <f t="shared" si="0"/>
        <v>13901</v>
      </c>
      <c r="D9" s="2">
        <f t="shared" si="0"/>
        <v>15247</v>
      </c>
      <c r="E9" s="2">
        <f t="shared" si="0"/>
        <v>29148</v>
      </c>
      <c r="F9" s="2">
        <f t="shared" si="0"/>
        <v>12</v>
      </c>
      <c r="G9" s="2">
        <f t="shared" si="0"/>
        <v>42</v>
      </c>
      <c r="H9" s="2">
        <f t="shared" si="0"/>
        <v>203</v>
      </c>
      <c r="I9" s="2">
        <f t="shared" si="0"/>
        <v>89</v>
      </c>
      <c r="J9" s="2">
        <f t="shared" si="0"/>
        <v>2</v>
      </c>
      <c r="K9" s="61"/>
      <c r="L9" s="68"/>
      <c r="N9" s="27" t="s">
        <v>9</v>
      </c>
      <c r="O9" s="28">
        <f>E8</f>
        <v>4496</v>
      </c>
      <c r="P9" s="28">
        <f>E16</f>
        <v>4500</v>
      </c>
      <c r="Q9" s="28">
        <f>E24</f>
        <v>4499</v>
      </c>
      <c r="R9" s="28">
        <f>E32</f>
        <v>4497</v>
      </c>
      <c r="S9" s="28">
        <f>E40</f>
        <v>4495</v>
      </c>
      <c r="T9" s="28">
        <f>E48</f>
        <v>4498</v>
      </c>
      <c r="U9" s="28">
        <f>E56</f>
        <v>4498</v>
      </c>
      <c r="V9" s="28">
        <f>E64</f>
        <v>4499</v>
      </c>
      <c r="W9" s="28">
        <f>E72</f>
        <v>4502</v>
      </c>
      <c r="X9" s="28">
        <f>E80</f>
        <v>4485</v>
      </c>
      <c r="Y9" s="28">
        <f>E88</f>
        <v>4483</v>
      </c>
      <c r="Z9" s="28">
        <f>E96</f>
        <v>4462</v>
      </c>
      <c r="AA9" s="28">
        <f>E104</f>
        <v>4450</v>
      </c>
    </row>
    <row r="10" spans="1:28" ht="15.95" customHeight="1" x14ac:dyDescent="0.15">
      <c r="M10" s="58"/>
      <c r="N10" s="27" t="s">
        <v>33</v>
      </c>
      <c r="O10" s="28">
        <f t="shared" ref="O10:Z10" si="1">SUM(O6:O9)</f>
        <v>29148</v>
      </c>
      <c r="P10" s="28">
        <f t="shared" si="1"/>
        <v>29129</v>
      </c>
      <c r="Q10" s="28">
        <f t="shared" si="1"/>
        <v>29117</v>
      </c>
      <c r="R10" s="28">
        <f t="shared" si="1"/>
        <v>29104</v>
      </c>
      <c r="S10" s="28">
        <f t="shared" si="1"/>
        <v>29093</v>
      </c>
      <c r="T10" s="28">
        <f t="shared" si="1"/>
        <v>29075</v>
      </c>
      <c r="U10" s="28">
        <f t="shared" si="1"/>
        <v>29042</v>
      </c>
      <c r="V10" s="28">
        <f t="shared" si="1"/>
        <v>29022</v>
      </c>
      <c r="W10" s="28">
        <f t="shared" si="1"/>
        <v>28992</v>
      </c>
      <c r="X10" s="28">
        <f t="shared" si="1"/>
        <v>28952</v>
      </c>
      <c r="Y10" s="28">
        <f t="shared" si="1"/>
        <v>28923</v>
      </c>
      <c r="Z10" s="28">
        <f t="shared" si="1"/>
        <v>28671</v>
      </c>
      <c r="AA10" s="28">
        <f>E105</f>
        <v>28720</v>
      </c>
    </row>
    <row r="11" spans="1:28" ht="15.95" customHeight="1" thickBot="1" x14ac:dyDescent="0.2">
      <c r="A11" t="s">
        <v>209</v>
      </c>
      <c r="L11" s="22" t="s">
        <v>14</v>
      </c>
      <c r="N11" s="27" t="s">
        <v>34</v>
      </c>
      <c r="O11" s="29">
        <f>IF(O6=0,"",(O10-H２３年度!E97))</f>
        <v>-312</v>
      </c>
      <c r="P11" s="29">
        <f t="shared" ref="P11:AA11" si="2">IF(P6=0,"",(P10-O10))</f>
        <v>-19</v>
      </c>
      <c r="Q11" s="29">
        <f t="shared" si="2"/>
        <v>-12</v>
      </c>
      <c r="R11" s="29">
        <f t="shared" si="2"/>
        <v>-13</v>
      </c>
      <c r="S11" s="29">
        <f t="shared" si="2"/>
        <v>-11</v>
      </c>
      <c r="T11" s="29">
        <f t="shared" si="2"/>
        <v>-18</v>
      </c>
      <c r="U11" s="29">
        <f t="shared" si="2"/>
        <v>-33</v>
      </c>
      <c r="V11" s="29">
        <f t="shared" si="2"/>
        <v>-20</v>
      </c>
      <c r="W11" s="29">
        <f t="shared" si="2"/>
        <v>-30</v>
      </c>
      <c r="X11" s="29">
        <f t="shared" si="2"/>
        <v>-40</v>
      </c>
      <c r="Y11" s="29">
        <f t="shared" si="2"/>
        <v>-29</v>
      </c>
      <c r="Z11" s="29">
        <f t="shared" si="2"/>
        <v>-252</v>
      </c>
      <c r="AA11" s="29">
        <f t="shared" si="2"/>
        <v>49</v>
      </c>
    </row>
    <row r="12" spans="1:28" ht="15.95" customHeight="1" x14ac:dyDescent="0.15">
      <c r="A12" s="15" t="s">
        <v>16</v>
      </c>
      <c r="B12" s="16" t="s">
        <v>0</v>
      </c>
      <c r="C12" s="16" t="s">
        <v>1</v>
      </c>
      <c r="D12" s="16" t="s">
        <v>2</v>
      </c>
      <c r="E12" s="16" t="s">
        <v>3</v>
      </c>
      <c r="F12" s="16" t="s">
        <v>12</v>
      </c>
      <c r="G12" s="16" t="s">
        <v>13</v>
      </c>
      <c r="H12" s="16" t="s">
        <v>10</v>
      </c>
      <c r="I12" s="16" t="s">
        <v>11</v>
      </c>
      <c r="J12" s="17" t="s">
        <v>15</v>
      </c>
      <c r="K12" s="16" t="s">
        <v>4</v>
      </c>
      <c r="L12" s="18" t="s">
        <v>5</v>
      </c>
      <c r="M12" s="58">
        <f>SUM(F9,F17,F25,F33,F41,F49,F57,F65,F73,F81,F89,F97)</f>
        <v>227</v>
      </c>
      <c r="N12" s="58">
        <f>SUM(G9,G17,G25,G33,G41,G49,G57,G65,G73,G81,G89,G97)</f>
        <v>470</v>
      </c>
      <c r="O12" s="58">
        <f>SUM(H9,H17,H25,H33,H41,H49,H57,H65,H73,H81,H89,H97)</f>
        <v>807</v>
      </c>
      <c r="P12" s="58">
        <f>SUM(I9,I17,I25,I33,I41,I49,I57,I65,I73,I81,I89,I97)</f>
        <v>967</v>
      </c>
    </row>
    <row r="13" spans="1:28" ht="15.95" customHeight="1" x14ac:dyDescent="0.15">
      <c r="A13" s="19" t="s">
        <v>6</v>
      </c>
      <c r="B13" s="1">
        <v>4455</v>
      </c>
      <c r="C13" s="1">
        <v>5164</v>
      </c>
      <c r="D13" s="1">
        <v>5613</v>
      </c>
      <c r="E13" s="1">
        <v>10777</v>
      </c>
      <c r="F13" s="1">
        <v>7</v>
      </c>
      <c r="G13" s="1">
        <v>18</v>
      </c>
      <c r="H13" s="1">
        <v>20</v>
      </c>
      <c r="I13" s="1">
        <v>16</v>
      </c>
      <c r="J13" s="12">
        <v>0</v>
      </c>
      <c r="K13" s="59"/>
      <c r="L13" s="66"/>
      <c r="N13" t="s">
        <v>30</v>
      </c>
    </row>
    <row r="14" spans="1:28" ht="15.95" customHeight="1" x14ac:dyDescent="0.15">
      <c r="A14" s="19" t="s">
        <v>7</v>
      </c>
      <c r="B14" s="1">
        <v>2465</v>
      </c>
      <c r="C14" s="1">
        <v>2831</v>
      </c>
      <c r="D14" s="1">
        <v>3183</v>
      </c>
      <c r="E14" s="1">
        <v>6014</v>
      </c>
      <c r="F14" s="1">
        <v>2</v>
      </c>
      <c r="G14" s="1">
        <v>13</v>
      </c>
      <c r="H14" s="1">
        <v>8</v>
      </c>
      <c r="I14" s="1">
        <v>8</v>
      </c>
      <c r="J14" s="12">
        <v>0</v>
      </c>
      <c r="K14" s="60"/>
      <c r="L14" s="67"/>
      <c r="N14" t="s">
        <v>35</v>
      </c>
    </row>
    <row r="15" spans="1:28" ht="15.95" customHeight="1" x14ac:dyDescent="0.15">
      <c r="A15" s="19" t="s">
        <v>8</v>
      </c>
      <c r="B15" s="1">
        <v>3166</v>
      </c>
      <c r="C15" s="1">
        <v>3719</v>
      </c>
      <c r="D15" s="1">
        <v>4119</v>
      </c>
      <c r="E15" s="1">
        <v>7838</v>
      </c>
      <c r="F15" s="1">
        <v>3</v>
      </c>
      <c r="G15" s="1">
        <v>6</v>
      </c>
      <c r="H15" s="1">
        <v>10</v>
      </c>
      <c r="I15" s="1">
        <v>8</v>
      </c>
      <c r="J15" s="12">
        <v>0</v>
      </c>
      <c r="K15" s="60">
        <v>9561</v>
      </c>
      <c r="L15" s="67">
        <f>(ROUND(K15/E17,4))*100</f>
        <v>32.82</v>
      </c>
      <c r="N15" s="54" t="s">
        <v>219</v>
      </c>
      <c r="O15" s="55" t="s">
        <v>220</v>
      </c>
      <c r="P15" s="33" t="s">
        <v>37</v>
      </c>
      <c r="Q15" s="33" t="s">
        <v>38</v>
      </c>
      <c r="R15" s="33" t="s">
        <v>39</v>
      </c>
      <c r="S15" s="33" t="s">
        <v>40</v>
      </c>
      <c r="T15" s="33" t="s">
        <v>41</v>
      </c>
      <c r="U15" s="33" t="s">
        <v>42</v>
      </c>
      <c r="V15" s="33" t="s">
        <v>43</v>
      </c>
      <c r="W15" s="33" t="s">
        <v>44</v>
      </c>
      <c r="X15" s="55" t="s">
        <v>218</v>
      </c>
      <c r="Y15" s="33" t="s">
        <v>46</v>
      </c>
      <c r="Z15" s="33" t="s">
        <v>47</v>
      </c>
      <c r="AA15" s="33" t="s">
        <v>63</v>
      </c>
    </row>
    <row r="16" spans="1:28" ht="15.95" customHeight="1" thickBot="1" x14ac:dyDescent="0.2">
      <c r="A16" s="20" t="s">
        <v>9</v>
      </c>
      <c r="B16" s="1">
        <v>1617</v>
      </c>
      <c r="C16" s="1">
        <v>2170</v>
      </c>
      <c r="D16" s="1">
        <v>2330</v>
      </c>
      <c r="E16" s="1">
        <v>4500</v>
      </c>
      <c r="F16" s="1">
        <v>2</v>
      </c>
      <c r="G16" s="1">
        <v>4</v>
      </c>
      <c r="H16" s="1">
        <v>9</v>
      </c>
      <c r="I16" s="1">
        <v>7</v>
      </c>
      <c r="J16" s="12">
        <v>0</v>
      </c>
      <c r="K16" s="60"/>
      <c r="L16" s="67"/>
      <c r="N16" s="27" t="s">
        <v>10</v>
      </c>
      <c r="O16" s="34">
        <f>H9</f>
        <v>203</v>
      </c>
      <c r="P16" s="36">
        <f>H17</f>
        <v>47</v>
      </c>
      <c r="Q16" s="34">
        <f>H25</f>
        <v>29</v>
      </c>
      <c r="R16" s="34">
        <f>H33</f>
        <v>43</v>
      </c>
      <c r="S16" s="34">
        <f>H41</f>
        <v>51</v>
      </c>
      <c r="T16" s="34">
        <f>H49</f>
        <v>42</v>
      </c>
      <c r="U16" s="34">
        <f>H57</f>
        <v>31</v>
      </c>
      <c r="V16" s="34">
        <f>H65</f>
        <v>43</v>
      </c>
      <c r="W16" s="34">
        <f>H73</f>
        <v>25</v>
      </c>
      <c r="X16" s="34">
        <f>H81</f>
        <v>24</v>
      </c>
      <c r="Y16" s="34">
        <f>H89</f>
        <v>39</v>
      </c>
      <c r="Z16" s="34">
        <f>H97</f>
        <v>230</v>
      </c>
      <c r="AA16" s="38">
        <f>H105</f>
        <v>135</v>
      </c>
      <c r="AB16">
        <f>SUM(O16:Z16)</f>
        <v>807</v>
      </c>
    </row>
    <row r="17" spans="1:28" ht="15.95" customHeight="1" thickBot="1" x14ac:dyDescent="0.2">
      <c r="A17" s="21" t="s">
        <v>17</v>
      </c>
      <c r="B17" s="2">
        <v>11703</v>
      </c>
      <c r="C17" s="2">
        <v>13884</v>
      </c>
      <c r="D17" s="2">
        <v>15245</v>
      </c>
      <c r="E17" s="2">
        <v>29129</v>
      </c>
      <c r="F17" s="2">
        <v>14</v>
      </c>
      <c r="G17" s="2">
        <v>41</v>
      </c>
      <c r="H17" s="2">
        <v>47</v>
      </c>
      <c r="I17" s="2">
        <v>39</v>
      </c>
      <c r="J17" s="2">
        <v>0</v>
      </c>
      <c r="K17" s="61"/>
      <c r="L17" s="68"/>
      <c r="N17" s="27" t="s">
        <v>11</v>
      </c>
      <c r="O17" s="34">
        <f>I9</f>
        <v>89</v>
      </c>
      <c r="P17" s="34">
        <f>I17</f>
        <v>39</v>
      </c>
      <c r="Q17" s="34">
        <f>I25</f>
        <v>36</v>
      </c>
      <c r="R17" s="34">
        <f>I33</f>
        <v>45</v>
      </c>
      <c r="S17" s="34">
        <f>I41</f>
        <v>47</v>
      </c>
      <c r="T17" s="34">
        <f>I49</f>
        <v>55</v>
      </c>
      <c r="U17" s="34">
        <f>I57</f>
        <v>37</v>
      </c>
      <c r="V17" s="34">
        <f>I65</f>
        <v>33</v>
      </c>
      <c r="W17" s="34">
        <f>I73</f>
        <v>29</v>
      </c>
      <c r="X17" s="36">
        <f>I81</f>
        <v>51</v>
      </c>
      <c r="Y17" s="34">
        <f>I89</f>
        <v>47</v>
      </c>
      <c r="Z17" s="34">
        <f>I97</f>
        <v>459</v>
      </c>
      <c r="AA17" s="38">
        <f>I105</f>
        <v>65</v>
      </c>
      <c r="AB17">
        <f>SUM(O17:Z17)</f>
        <v>967</v>
      </c>
    </row>
    <row r="18" spans="1:28" ht="15.95" customHeight="1" x14ac:dyDescent="0.15">
      <c r="F18" s="39"/>
      <c r="G18" s="39"/>
      <c r="H18" s="39"/>
      <c r="I18" s="39"/>
    </row>
    <row r="19" spans="1:28" ht="15.95" customHeight="1" thickBot="1" x14ac:dyDescent="0.2">
      <c r="A19" t="s">
        <v>210</v>
      </c>
      <c r="L19" s="22" t="s">
        <v>14</v>
      </c>
    </row>
    <row r="20" spans="1:28" ht="15.95" customHeight="1" x14ac:dyDescent="0.15">
      <c r="A20" s="15" t="s">
        <v>158</v>
      </c>
      <c r="B20" s="16" t="s">
        <v>159</v>
      </c>
      <c r="C20" s="16" t="s">
        <v>160</v>
      </c>
      <c r="D20" s="16" t="s">
        <v>161</v>
      </c>
      <c r="E20" s="16" t="s">
        <v>162</v>
      </c>
      <c r="F20" s="16" t="s">
        <v>163</v>
      </c>
      <c r="G20" s="16" t="s">
        <v>164</v>
      </c>
      <c r="H20" s="16" t="s">
        <v>165</v>
      </c>
      <c r="I20" s="16" t="s">
        <v>166</v>
      </c>
      <c r="J20" s="17" t="s">
        <v>167</v>
      </c>
      <c r="K20" s="16" t="s">
        <v>4</v>
      </c>
      <c r="L20" s="18" t="s">
        <v>5</v>
      </c>
      <c r="N20" s="22" t="s">
        <v>240</v>
      </c>
      <c r="O20" s="35" t="s">
        <v>239</v>
      </c>
      <c r="R20" s="35" t="s">
        <v>446</v>
      </c>
      <c r="S20" s="35" t="s">
        <v>447</v>
      </c>
      <c r="T20" s="35" t="s">
        <v>448</v>
      </c>
      <c r="U20" s="99" t="s">
        <v>449</v>
      </c>
    </row>
    <row r="21" spans="1:28" ht="15.95" customHeight="1" x14ac:dyDescent="0.15">
      <c r="A21" s="19" t="s">
        <v>168</v>
      </c>
      <c r="B21" s="1">
        <v>4460</v>
      </c>
      <c r="C21" s="1">
        <v>5159</v>
      </c>
      <c r="D21" s="1">
        <v>5613</v>
      </c>
      <c r="E21" s="1">
        <v>10772</v>
      </c>
      <c r="F21" s="1">
        <v>5</v>
      </c>
      <c r="G21" s="1">
        <v>9</v>
      </c>
      <c r="H21" s="1">
        <v>13</v>
      </c>
      <c r="I21" s="1">
        <v>19</v>
      </c>
      <c r="J21" s="12">
        <v>0</v>
      </c>
      <c r="K21" s="59"/>
      <c r="L21" s="63"/>
      <c r="N21">
        <v>4</v>
      </c>
      <c r="O21" s="1">
        <f>+F9</f>
        <v>12</v>
      </c>
      <c r="Q21" t="s">
        <v>10</v>
      </c>
      <c r="R21" s="35">
        <f>H２４年度!X16</f>
        <v>31</v>
      </c>
      <c r="S21" s="35">
        <f>H２４年度!Y16</f>
        <v>36</v>
      </c>
      <c r="T21" s="35">
        <f>H２４年度!Z16</f>
        <v>172</v>
      </c>
      <c r="U21" s="35">
        <f>SUM(R21:T21,O16:W16)</f>
        <v>753</v>
      </c>
    </row>
    <row r="22" spans="1:28" ht="15.95" customHeight="1" x14ac:dyDescent="0.15">
      <c r="A22" s="19" t="s">
        <v>169</v>
      </c>
      <c r="B22" s="1">
        <v>2468</v>
      </c>
      <c r="C22" s="1">
        <v>2829</v>
      </c>
      <c r="D22" s="1">
        <v>3184</v>
      </c>
      <c r="E22" s="1">
        <v>6013</v>
      </c>
      <c r="F22" s="1">
        <v>4</v>
      </c>
      <c r="G22" s="1">
        <v>6</v>
      </c>
      <c r="H22" s="1">
        <v>4</v>
      </c>
      <c r="I22" s="1">
        <v>6</v>
      </c>
      <c r="J22" s="12">
        <v>0</v>
      </c>
      <c r="K22" s="60"/>
      <c r="L22" s="64"/>
      <c r="N22">
        <v>5</v>
      </c>
      <c r="O22" s="1">
        <f>+F17</f>
        <v>14</v>
      </c>
      <c r="Q22" t="s">
        <v>11</v>
      </c>
      <c r="R22" s="35">
        <f>H２４年度!X17</f>
        <v>41</v>
      </c>
      <c r="S22" s="35">
        <f>H２４年度!Y17</f>
        <v>41</v>
      </c>
      <c r="T22" s="35">
        <f>H２４年度!Z17</f>
        <v>411</v>
      </c>
      <c r="U22" s="35">
        <f>SUM(R22:T22,O17:W17)</f>
        <v>903</v>
      </c>
    </row>
    <row r="23" spans="1:28" ht="15.95" customHeight="1" x14ac:dyDescent="0.15">
      <c r="A23" s="19" t="s">
        <v>170</v>
      </c>
      <c r="B23" s="1">
        <v>3165</v>
      </c>
      <c r="C23" s="1">
        <v>3716</v>
      </c>
      <c r="D23" s="1">
        <v>4117</v>
      </c>
      <c r="E23" s="1">
        <v>7833</v>
      </c>
      <c r="F23" s="1">
        <v>6</v>
      </c>
      <c r="G23" s="1">
        <v>5</v>
      </c>
      <c r="H23" s="1">
        <v>9</v>
      </c>
      <c r="I23" s="1">
        <v>9</v>
      </c>
      <c r="J23" s="12">
        <v>1</v>
      </c>
      <c r="K23" s="60">
        <v>9577</v>
      </c>
      <c r="L23" s="67">
        <f>(ROUND(K23/E25,4))*100</f>
        <v>32.89</v>
      </c>
      <c r="N23">
        <v>6</v>
      </c>
      <c r="O23" s="1">
        <f>+F25</f>
        <v>17</v>
      </c>
    </row>
    <row r="24" spans="1:28" ht="15.95" customHeight="1" thickBot="1" x14ac:dyDescent="0.2">
      <c r="A24" s="20" t="s">
        <v>171</v>
      </c>
      <c r="B24" s="1">
        <v>1618</v>
      </c>
      <c r="C24" s="1">
        <v>2166</v>
      </c>
      <c r="D24" s="1">
        <v>2333</v>
      </c>
      <c r="E24" s="1">
        <v>4499</v>
      </c>
      <c r="F24" s="1">
        <v>2</v>
      </c>
      <c r="G24" s="1">
        <v>3</v>
      </c>
      <c r="H24" s="1">
        <v>3</v>
      </c>
      <c r="I24" s="1">
        <v>2</v>
      </c>
      <c r="J24" s="12">
        <v>0</v>
      </c>
      <c r="K24" s="60"/>
      <c r="L24" s="64"/>
      <c r="N24">
        <v>7</v>
      </c>
      <c r="O24" s="1">
        <f>+F33</f>
        <v>28</v>
      </c>
    </row>
    <row r="25" spans="1:28" ht="15.95" customHeight="1" thickBot="1" x14ac:dyDescent="0.2">
      <c r="A25" s="21" t="s">
        <v>172</v>
      </c>
      <c r="B25" s="2">
        <v>11711</v>
      </c>
      <c r="C25" s="2">
        <v>13870</v>
      </c>
      <c r="D25" s="2">
        <v>15247</v>
      </c>
      <c r="E25" s="2">
        <v>29117</v>
      </c>
      <c r="F25" s="2">
        <v>17</v>
      </c>
      <c r="G25" s="2">
        <v>23</v>
      </c>
      <c r="H25" s="2">
        <v>29</v>
      </c>
      <c r="I25" s="2">
        <v>36</v>
      </c>
      <c r="J25" s="2">
        <v>1</v>
      </c>
      <c r="K25" s="61"/>
      <c r="L25" s="65"/>
      <c r="N25">
        <v>8</v>
      </c>
      <c r="O25" s="1">
        <f>+F41</f>
        <v>20</v>
      </c>
    </row>
    <row r="26" spans="1:28" ht="15.95" customHeight="1" x14ac:dyDescent="0.15">
      <c r="N26">
        <v>9</v>
      </c>
      <c r="O26" s="1">
        <f>+F49</f>
        <v>18</v>
      </c>
    </row>
    <row r="27" spans="1:28" ht="15.95" customHeight="1" thickBot="1" x14ac:dyDescent="0.2">
      <c r="A27" t="s">
        <v>211</v>
      </c>
      <c r="L27" s="22" t="s">
        <v>14</v>
      </c>
      <c r="N27">
        <v>10</v>
      </c>
      <c r="O27" s="1">
        <f>+F57</f>
        <v>19</v>
      </c>
    </row>
    <row r="28" spans="1:28" ht="15.95" customHeight="1" x14ac:dyDescent="0.15">
      <c r="A28" s="15" t="s">
        <v>16</v>
      </c>
      <c r="B28" s="16" t="s">
        <v>0</v>
      </c>
      <c r="C28" s="16" t="s">
        <v>1</v>
      </c>
      <c r="D28" s="16" t="s">
        <v>2</v>
      </c>
      <c r="E28" s="16" t="s">
        <v>3</v>
      </c>
      <c r="F28" s="16" t="s">
        <v>12</v>
      </c>
      <c r="G28" s="16" t="s">
        <v>13</v>
      </c>
      <c r="H28" s="16" t="s">
        <v>10</v>
      </c>
      <c r="I28" s="16" t="s">
        <v>11</v>
      </c>
      <c r="J28" s="17" t="s">
        <v>15</v>
      </c>
      <c r="K28" s="16" t="s">
        <v>4</v>
      </c>
      <c r="L28" s="18" t="s">
        <v>5</v>
      </c>
      <c r="N28">
        <v>11</v>
      </c>
      <c r="O28" s="1">
        <f>+F65</f>
        <v>24</v>
      </c>
    </row>
    <row r="29" spans="1:28" ht="15.95" customHeight="1" x14ac:dyDescent="0.15">
      <c r="A29" s="19" t="s">
        <v>6</v>
      </c>
      <c r="B29" s="1">
        <v>4460</v>
      </c>
      <c r="C29" s="1">
        <v>5154</v>
      </c>
      <c r="D29" s="1">
        <v>5610</v>
      </c>
      <c r="E29" s="1">
        <v>10764</v>
      </c>
      <c r="F29" s="1">
        <v>9</v>
      </c>
      <c r="G29" s="1">
        <v>15</v>
      </c>
      <c r="H29" s="1">
        <v>14</v>
      </c>
      <c r="I29" s="1">
        <v>21</v>
      </c>
      <c r="J29" s="12">
        <v>0</v>
      </c>
      <c r="K29" s="59"/>
      <c r="L29" s="63"/>
      <c r="N29">
        <v>12</v>
      </c>
      <c r="O29" s="1">
        <f>+F73</f>
        <v>22</v>
      </c>
    </row>
    <row r="30" spans="1:28" ht="15.95" customHeight="1" x14ac:dyDescent="0.15">
      <c r="A30" s="19" t="s">
        <v>7</v>
      </c>
      <c r="B30" s="1">
        <v>2473</v>
      </c>
      <c r="C30" s="1">
        <v>2838</v>
      </c>
      <c r="D30" s="1">
        <v>3179</v>
      </c>
      <c r="E30" s="1">
        <v>6017</v>
      </c>
      <c r="F30" s="1">
        <v>4</v>
      </c>
      <c r="G30" s="1">
        <v>10</v>
      </c>
      <c r="H30" s="1">
        <v>17</v>
      </c>
      <c r="I30" s="1">
        <v>7</v>
      </c>
      <c r="J30" s="12">
        <v>1</v>
      </c>
      <c r="K30" s="60"/>
      <c r="L30" s="64"/>
      <c r="N30">
        <v>1</v>
      </c>
      <c r="O30" s="1">
        <f>+F81</f>
        <v>25</v>
      </c>
    </row>
    <row r="31" spans="1:28" ht="15.95" customHeight="1" x14ac:dyDescent="0.15">
      <c r="A31" s="19" t="s">
        <v>8</v>
      </c>
      <c r="B31" s="1">
        <v>3163</v>
      </c>
      <c r="C31" s="1">
        <v>3708</v>
      </c>
      <c r="D31" s="1">
        <v>4118</v>
      </c>
      <c r="E31" s="1">
        <v>7826</v>
      </c>
      <c r="F31" s="1">
        <v>8</v>
      </c>
      <c r="G31" s="1">
        <v>11</v>
      </c>
      <c r="H31" s="1">
        <v>11</v>
      </c>
      <c r="I31" s="1">
        <v>13</v>
      </c>
      <c r="J31" s="12">
        <v>0</v>
      </c>
      <c r="K31" s="60">
        <v>9586</v>
      </c>
      <c r="L31" s="64">
        <f>(ROUND(K31/E33,4))*100</f>
        <v>32.940000000000005</v>
      </c>
      <c r="N31">
        <v>2</v>
      </c>
      <c r="O31" s="1">
        <f>+F89</f>
        <v>14</v>
      </c>
    </row>
    <row r="32" spans="1:28" ht="15.95" customHeight="1" thickBot="1" x14ac:dyDescent="0.2">
      <c r="A32" s="20" t="s">
        <v>9</v>
      </c>
      <c r="B32" s="1">
        <v>1620</v>
      </c>
      <c r="C32" s="1">
        <v>2168</v>
      </c>
      <c r="D32" s="1">
        <v>2329</v>
      </c>
      <c r="E32" s="1">
        <v>4497</v>
      </c>
      <c r="F32" s="1">
        <v>7</v>
      </c>
      <c r="G32" s="1">
        <v>4</v>
      </c>
      <c r="H32" s="1">
        <v>1</v>
      </c>
      <c r="I32" s="1">
        <v>4</v>
      </c>
      <c r="J32" s="12">
        <v>0</v>
      </c>
      <c r="K32" s="60"/>
      <c r="L32" s="64"/>
      <c r="N32">
        <v>3</v>
      </c>
      <c r="O32" s="1">
        <f>+F97</f>
        <v>14</v>
      </c>
    </row>
    <row r="33" spans="1:15" ht="15.95" customHeight="1" thickBot="1" x14ac:dyDescent="0.2">
      <c r="A33" s="21" t="s">
        <v>17</v>
      </c>
      <c r="B33" s="2">
        <f t="shared" ref="B33:J33" si="3">SUM(B29:B32)</f>
        <v>11716</v>
      </c>
      <c r="C33" s="2">
        <f t="shared" si="3"/>
        <v>13868</v>
      </c>
      <c r="D33" s="2">
        <f t="shared" si="3"/>
        <v>15236</v>
      </c>
      <c r="E33" s="2">
        <f t="shared" si="3"/>
        <v>29104</v>
      </c>
      <c r="F33" s="2">
        <f t="shared" si="3"/>
        <v>28</v>
      </c>
      <c r="G33" s="2">
        <f t="shared" si="3"/>
        <v>40</v>
      </c>
      <c r="H33" s="2">
        <f t="shared" si="3"/>
        <v>43</v>
      </c>
      <c r="I33" s="2">
        <f t="shared" si="3"/>
        <v>45</v>
      </c>
      <c r="J33" s="2">
        <f t="shared" si="3"/>
        <v>1</v>
      </c>
      <c r="K33" s="61"/>
      <c r="L33" s="65"/>
      <c r="N33" s="22" t="s">
        <v>3</v>
      </c>
      <c r="O33" s="1">
        <f>SUM(O21:O32)</f>
        <v>227</v>
      </c>
    </row>
    <row r="34" spans="1:15" ht="15.95" customHeight="1" x14ac:dyDescent="0.15">
      <c r="K34" s="37"/>
      <c r="L34" s="26" t="str">
        <f>IF(K34=0,"",ROUND(K34/E33,4)*100)</f>
        <v/>
      </c>
    </row>
    <row r="35" spans="1:15" ht="15.95" customHeight="1" thickBot="1" x14ac:dyDescent="0.2">
      <c r="A35" t="s">
        <v>212</v>
      </c>
      <c r="L35" s="22" t="s">
        <v>14</v>
      </c>
    </row>
    <row r="36" spans="1:15" ht="15.95" customHeight="1" x14ac:dyDescent="0.15">
      <c r="A36" s="15" t="s">
        <v>185</v>
      </c>
      <c r="B36" s="16" t="s">
        <v>186</v>
      </c>
      <c r="C36" s="16" t="s">
        <v>187</v>
      </c>
      <c r="D36" s="16" t="s">
        <v>188</v>
      </c>
      <c r="E36" s="16" t="s">
        <v>189</v>
      </c>
      <c r="F36" s="41" t="s">
        <v>190</v>
      </c>
      <c r="G36" s="41" t="s">
        <v>191</v>
      </c>
      <c r="H36" s="41" t="s">
        <v>192</v>
      </c>
      <c r="I36" s="41" t="s">
        <v>193</v>
      </c>
      <c r="J36" s="42" t="s">
        <v>194</v>
      </c>
      <c r="K36" s="16" t="s">
        <v>4</v>
      </c>
      <c r="L36" s="18" t="s">
        <v>5</v>
      </c>
    </row>
    <row r="37" spans="1:15" ht="15.95" customHeight="1" x14ac:dyDescent="0.15">
      <c r="A37" s="19" t="s">
        <v>195</v>
      </c>
      <c r="B37" s="51">
        <v>4456</v>
      </c>
      <c r="C37" s="51">
        <v>5159</v>
      </c>
      <c r="D37" s="51">
        <v>5614</v>
      </c>
      <c r="E37" s="1">
        <v>10773</v>
      </c>
      <c r="F37" s="1">
        <v>7</v>
      </c>
      <c r="G37" s="1">
        <v>11</v>
      </c>
      <c r="H37" s="1">
        <v>23</v>
      </c>
      <c r="I37" s="1">
        <v>10</v>
      </c>
      <c r="J37" s="12">
        <v>-1</v>
      </c>
      <c r="K37" s="59"/>
      <c r="L37" s="63"/>
    </row>
    <row r="38" spans="1:15" ht="15.95" customHeight="1" x14ac:dyDescent="0.15">
      <c r="A38" s="19" t="s">
        <v>196</v>
      </c>
      <c r="B38" s="51">
        <v>2465</v>
      </c>
      <c r="C38" s="51">
        <v>2834</v>
      </c>
      <c r="D38" s="51">
        <v>3175</v>
      </c>
      <c r="E38" s="1">
        <v>6009</v>
      </c>
      <c r="F38" s="1">
        <v>5</v>
      </c>
      <c r="G38" s="1">
        <v>11</v>
      </c>
      <c r="H38" s="1">
        <v>10</v>
      </c>
      <c r="I38" s="1">
        <v>13</v>
      </c>
      <c r="J38" s="12">
        <v>0</v>
      </c>
      <c r="K38" s="60"/>
      <c r="L38" s="64"/>
    </row>
    <row r="39" spans="1:15" ht="15.95" customHeight="1" x14ac:dyDescent="0.15">
      <c r="A39" s="19" t="s">
        <v>197</v>
      </c>
      <c r="B39" s="51">
        <v>3163</v>
      </c>
      <c r="C39" s="51">
        <v>3705</v>
      </c>
      <c r="D39" s="51">
        <v>4111</v>
      </c>
      <c r="E39" s="1">
        <v>7816</v>
      </c>
      <c r="F39" s="1">
        <v>5</v>
      </c>
      <c r="G39" s="1">
        <v>11</v>
      </c>
      <c r="H39" s="1">
        <v>11</v>
      </c>
      <c r="I39" s="1">
        <v>13</v>
      </c>
      <c r="J39" s="12">
        <v>0</v>
      </c>
      <c r="K39" s="60">
        <v>9605</v>
      </c>
      <c r="L39" s="64">
        <f>(ROUND(K39/E41,4))*100</f>
        <v>33.01</v>
      </c>
    </row>
    <row r="40" spans="1:15" ht="15.95" customHeight="1" thickBot="1" x14ac:dyDescent="0.2">
      <c r="A40" s="20" t="s">
        <v>198</v>
      </c>
      <c r="B40" s="52">
        <v>1622</v>
      </c>
      <c r="C40" s="52">
        <v>2172</v>
      </c>
      <c r="D40" s="52">
        <v>2323</v>
      </c>
      <c r="E40" s="53">
        <v>4495</v>
      </c>
      <c r="F40" s="1">
        <v>3</v>
      </c>
      <c r="G40" s="1">
        <v>2</v>
      </c>
      <c r="H40" s="1">
        <v>7</v>
      </c>
      <c r="I40" s="1">
        <v>11</v>
      </c>
      <c r="J40" s="12">
        <v>1</v>
      </c>
      <c r="K40" s="60"/>
      <c r="L40" s="64"/>
    </row>
    <row r="41" spans="1:15" ht="15.95" customHeight="1" thickBot="1" x14ac:dyDescent="0.2">
      <c r="A41" s="21" t="s">
        <v>199</v>
      </c>
      <c r="B41" s="2">
        <v>11706</v>
      </c>
      <c r="C41" s="2">
        <v>13870</v>
      </c>
      <c r="D41" s="2">
        <v>15223</v>
      </c>
      <c r="E41" s="2">
        <v>29093</v>
      </c>
      <c r="F41" s="2">
        <v>20</v>
      </c>
      <c r="G41" s="2">
        <v>35</v>
      </c>
      <c r="H41" s="2">
        <v>51</v>
      </c>
      <c r="I41" s="2">
        <v>47</v>
      </c>
      <c r="J41" s="2">
        <v>0</v>
      </c>
      <c r="K41" s="61"/>
      <c r="L41" s="65"/>
    </row>
    <row r="42" spans="1:15" ht="15.95" customHeight="1" x14ac:dyDescent="0.15">
      <c r="F42" s="39"/>
      <c r="G42" s="39"/>
      <c r="H42" s="39"/>
      <c r="I42" s="39"/>
      <c r="J42" s="40"/>
    </row>
    <row r="43" spans="1:15" ht="15.95" customHeight="1" thickBot="1" x14ac:dyDescent="0.2">
      <c r="A43" t="s">
        <v>213</v>
      </c>
      <c r="L43" s="22" t="s">
        <v>14</v>
      </c>
    </row>
    <row r="44" spans="1:15" ht="15.95" customHeight="1" x14ac:dyDescent="0.15">
      <c r="A44" s="15" t="s">
        <v>16</v>
      </c>
      <c r="B44" s="16" t="s">
        <v>0</v>
      </c>
      <c r="C44" s="16" t="s">
        <v>1</v>
      </c>
      <c r="D44" s="16" t="s">
        <v>2</v>
      </c>
      <c r="E44" s="16" t="s">
        <v>3</v>
      </c>
      <c r="F44" s="16" t="s">
        <v>12</v>
      </c>
      <c r="G44" s="16" t="s">
        <v>13</v>
      </c>
      <c r="H44" s="16" t="s">
        <v>10</v>
      </c>
      <c r="I44" s="16" t="s">
        <v>11</v>
      </c>
      <c r="J44" s="17" t="s">
        <v>15</v>
      </c>
      <c r="K44" s="16" t="s">
        <v>4</v>
      </c>
      <c r="L44" s="18" t="s">
        <v>5</v>
      </c>
    </row>
    <row r="45" spans="1:15" ht="15.95" customHeight="1" x14ac:dyDescent="0.15">
      <c r="A45" s="19" t="s">
        <v>6</v>
      </c>
      <c r="B45" s="1">
        <v>4449</v>
      </c>
      <c r="C45" s="1">
        <v>5156</v>
      </c>
      <c r="D45" s="1">
        <v>5605</v>
      </c>
      <c r="E45" s="1">
        <v>10761</v>
      </c>
      <c r="F45" s="1">
        <v>9</v>
      </c>
      <c r="G45" s="1">
        <v>6</v>
      </c>
      <c r="H45" s="1">
        <v>14</v>
      </c>
      <c r="I45" s="1">
        <v>30</v>
      </c>
      <c r="J45" s="12">
        <v>0</v>
      </c>
      <c r="K45" s="59"/>
      <c r="L45" s="63"/>
    </row>
    <row r="46" spans="1:15" ht="15.95" customHeight="1" x14ac:dyDescent="0.15">
      <c r="A46" s="19" t="s">
        <v>7</v>
      </c>
      <c r="B46" s="1">
        <v>2468</v>
      </c>
      <c r="C46" s="1">
        <v>2839</v>
      </c>
      <c r="D46" s="1">
        <v>3177</v>
      </c>
      <c r="E46" s="1">
        <v>6016</v>
      </c>
      <c r="F46" s="1">
        <v>3</v>
      </c>
      <c r="G46" s="1">
        <v>7</v>
      </c>
      <c r="H46" s="1">
        <v>13</v>
      </c>
      <c r="I46" s="1">
        <v>8</v>
      </c>
      <c r="J46" s="12">
        <v>0</v>
      </c>
      <c r="K46" s="60"/>
      <c r="L46" s="64"/>
    </row>
    <row r="47" spans="1:15" ht="15.95" customHeight="1" x14ac:dyDescent="0.15">
      <c r="A47" s="19" t="s">
        <v>8</v>
      </c>
      <c r="B47" s="1">
        <v>3161</v>
      </c>
      <c r="C47" s="1">
        <v>3698</v>
      </c>
      <c r="D47" s="1">
        <v>4102</v>
      </c>
      <c r="E47" s="1">
        <v>7800</v>
      </c>
      <c r="F47" s="1">
        <v>2</v>
      </c>
      <c r="G47" s="1">
        <v>6</v>
      </c>
      <c r="H47" s="1">
        <v>7</v>
      </c>
      <c r="I47" s="1">
        <v>11</v>
      </c>
      <c r="J47" s="12">
        <v>0</v>
      </c>
      <c r="K47" s="60">
        <v>9608</v>
      </c>
      <c r="L47" s="64">
        <f>(ROUND(K47/E49,4))*100</f>
        <v>33.050000000000004</v>
      </c>
    </row>
    <row r="48" spans="1:15" ht="15.95" customHeight="1" thickBot="1" x14ac:dyDescent="0.2">
      <c r="A48" s="20" t="s">
        <v>9</v>
      </c>
      <c r="B48" s="1">
        <v>1623</v>
      </c>
      <c r="C48" s="1">
        <v>2168</v>
      </c>
      <c r="D48" s="1">
        <v>2330</v>
      </c>
      <c r="E48" s="1">
        <v>4498</v>
      </c>
      <c r="F48" s="1">
        <v>4</v>
      </c>
      <c r="G48" s="1">
        <v>4</v>
      </c>
      <c r="H48" s="1">
        <v>8</v>
      </c>
      <c r="I48" s="1">
        <v>6</v>
      </c>
      <c r="J48" s="12">
        <v>0</v>
      </c>
      <c r="K48" s="60"/>
      <c r="L48" s="64"/>
      <c r="M48" s="58"/>
    </row>
    <row r="49" spans="1:13" ht="15.95" customHeight="1" thickBot="1" x14ac:dyDescent="0.2">
      <c r="A49" s="21" t="s">
        <v>17</v>
      </c>
      <c r="B49" s="2">
        <f t="shared" ref="B49:J49" si="4">SUM(B45:B48)</f>
        <v>11701</v>
      </c>
      <c r="C49" s="2">
        <f t="shared" si="4"/>
        <v>13861</v>
      </c>
      <c r="D49" s="2">
        <f t="shared" si="4"/>
        <v>15214</v>
      </c>
      <c r="E49" s="2">
        <f t="shared" si="4"/>
        <v>29075</v>
      </c>
      <c r="F49" s="2">
        <f t="shared" si="4"/>
        <v>18</v>
      </c>
      <c r="G49" s="2">
        <f t="shared" si="4"/>
        <v>23</v>
      </c>
      <c r="H49" s="2">
        <f t="shared" si="4"/>
        <v>42</v>
      </c>
      <c r="I49" s="2">
        <f t="shared" si="4"/>
        <v>55</v>
      </c>
      <c r="J49" s="2">
        <f t="shared" si="4"/>
        <v>0</v>
      </c>
      <c r="K49" s="61"/>
      <c r="L49" s="65"/>
      <c r="M49" s="58"/>
    </row>
    <row r="51" spans="1:13" ht="15.95" customHeight="1" thickBot="1" x14ac:dyDescent="0.2">
      <c r="A51" t="s">
        <v>214</v>
      </c>
      <c r="L51" s="22" t="s">
        <v>14</v>
      </c>
    </row>
    <row r="52" spans="1:13" ht="15.95" customHeight="1" x14ac:dyDescent="0.15">
      <c r="A52" s="15" t="s">
        <v>185</v>
      </c>
      <c r="B52" s="16" t="s">
        <v>186</v>
      </c>
      <c r="C52" s="16" t="s">
        <v>187</v>
      </c>
      <c r="D52" s="16" t="s">
        <v>188</v>
      </c>
      <c r="E52" s="16" t="s">
        <v>189</v>
      </c>
      <c r="F52" s="16" t="s">
        <v>190</v>
      </c>
      <c r="G52" s="16" t="s">
        <v>191</v>
      </c>
      <c r="H52" s="16" t="s">
        <v>192</v>
      </c>
      <c r="I52" s="16" t="s">
        <v>193</v>
      </c>
      <c r="J52" s="17" t="s">
        <v>194</v>
      </c>
      <c r="K52" s="16" t="s">
        <v>4</v>
      </c>
      <c r="L52" s="18" t="s">
        <v>5</v>
      </c>
    </row>
    <row r="53" spans="1:13" ht="15.95" customHeight="1" x14ac:dyDescent="0.15">
      <c r="A53" s="19" t="s">
        <v>195</v>
      </c>
      <c r="B53" s="1">
        <v>4446</v>
      </c>
      <c r="C53" s="1">
        <v>5153</v>
      </c>
      <c r="D53" s="1">
        <v>5596</v>
      </c>
      <c r="E53" s="1">
        <v>10749</v>
      </c>
      <c r="F53" s="1">
        <v>10</v>
      </c>
      <c r="G53" s="1">
        <v>15</v>
      </c>
      <c r="H53" s="1">
        <v>13</v>
      </c>
      <c r="I53" s="1">
        <v>19</v>
      </c>
      <c r="J53" s="12">
        <v>1</v>
      </c>
      <c r="K53" s="59"/>
      <c r="L53" s="63"/>
    </row>
    <row r="54" spans="1:13" ht="15.95" customHeight="1" x14ac:dyDescent="0.15">
      <c r="A54" s="19" t="s">
        <v>196</v>
      </c>
      <c r="B54" s="1">
        <v>2466</v>
      </c>
      <c r="C54" s="1">
        <v>2833</v>
      </c>
      <c r="D54" s="1">
        <v>3176</v>
      </c>
      <c r="E54" s="1">
        <v>6009</v>
      </c>
      <c r="F54" s="1">
        <v>4</v>
      </c>
      <c r="G54" s="1">
        <v>15</v>
      </c>
      <c r="H54" s="1">
        <v>5</v>
      </c>
      <c r="I54" s="1">
        <v>5</v>
      </c>
      <c r="J54" s="12">
        <v>0</v>
      </c>
      <c r="K54" s="60"/>
      <c r="L54" s="64"/>
    </row>
    <row r="55" spans="1:13" ht="15.95" customHeight="1" x14ac:dyDescent="0.15">
      <c r="A55" s="19" t="s">
        <v>197</v>
      </c>
      <c r="B55" s="1">
        <v>3155</v>
      </c>
      <c r="C55" s="1">
        <v>3686</v>
      </c>
      <c r="D55" s="1">
        <v>4100</v>
      </c>
      <c r="E55" s="1">
        <v>7786</v>
      </c>
      <c r="F55" s="1">
        <v>4</v>
      </c>
      <c r="G55" s="1">
        <v>15</v>
      </c>
      <c r="H55" s="1">
        <v>9</v>
      </c>
      <c r="I55" s="1">
        <v>9</v>
      </c>
      <c r="J55" s="12">
        <v>0</v>
      </c>
      <c r="K55" s="60">
        <v>9605</v>
      </c>
      <c r="L55" s="64">
        <f>(ROUND(K55/E57,4))*100</f>
        <v>33.07</v>
      </c>
    </row>
    <row r="56" spans="1:13" ht="15.95" customHeight="1" thickBot="1" x14ac:dyDescent="0.2">
      <c r="A56" s="20" t="s">
        <v>198</v>
      </c>
      <c r="B56" s="1">
        <v>1625</v>
      </c>
      <c r="C56" s="1">
        <v>2168</v>
      </c>
      <c r="D56" s="1">
        <v>2330</v>
      </c>
      <c r="E56" s="1">
        <v>4498</v>
      </c>
      <c r="F56" s="1">
        <v>1</v>
      </c>
      <c r="G56" s="1">
        <v>4</v>
      </c>
      <c r="H56" s="1">
        <v>4</v>
      </c>
      <c r="I56" s="1">
        <v>4</v>
      </c>
      <c r="J56" s="12">
        <v>2</v>
      </c>
      <c r="K56" s="60"/>
      <c r="L56" s="64"/>
      <c r="M56" s="58"/>
    </row>
    <row r="57" spans="1:13" ht="15.95" customHeight="1" thickBot="1" x14ac:dyDescent="0.2">
      <c r="A57" s="21" t="s">
        <v>199</v>
      </c>
      <c r="B57" s="2">
        <f t="shared" ref="B57:J57" si="5">SUM(B53:B56)</f>
        <v>11692</v>
      </c>
      <c r="C57" s="2">
        <f t="shared" si="5"/>
        <v>13840</v>
      </c>
      <c r="D57" s="2">
        <f t="shared" si="5"/>
        <v>15202</v>
      </c>
      <c r="E57" s="2">
        <f t="shared" si="5"/>
        <v>29042</v>
      </c>
      <c r="F57" s="2">
        <f t="shared" si="5"/>
        <v>19</v>
      </c>
      <c r="G57" s="2">
        <f t="shared" si="5"/>
        <v>49</v>
      </c>
      <c r="H57" s="2">
        <f t="shared" si="5"/>
        <v>31</v>
      </c>
      <c r="I57" s="2">
        <f t="shared" si="5"/>
        <v>37</v>
      </c>
      <c r="J57" s="2">
        <f t="shared" si="5"/>
        <v>3</v>
      </c>
      <c r="K57" s="61"/>
      <c r="L57" s="65"/>
      <c r="M57" s="58"/>
    </row>
    <row r="58" spans="1:13" ht="15.95" customHeight="1" x14ac:dyDescent="0.15"/>
    <row r="59" spans="1:13" ht="15.95" customHeight="1" thickBot="1" x14ac:dyDescent="0.2">
      <c r="A59" t="s">
        <v>215</v>
      </c>
      <c r="L59" s="22" t="s">
        <v>14</v>
      </c>
    </row>
    <row r="60" spans="1:13" ht="15.95" customHeight="1" x14ac:dyDescent="0.15">
      <c r="A60" s="15" t="s">
        <v>16</v>
      </c>
      <c r="B60" s="16" t="s">
        <v>0</v>
      </c>
      <c r="C60" s="16" t="s">
        <v>1</v>
      </c>
      <c r="D60" s="16" t="s">
        <v>2</v>
      </c>
      <c r="E60" s="16" t="s">
        <v>3</v>
      </c>
      <c r="F60" s="16" t="s">
        <v>12</v>
      </c>
      <c r="G60" s="16" t="s">
        <v>13</v>
      </c>
      <c r="H60" s="16" t="s">
        <v>10</v>
      </c>
      <c r="I60" s="16" t="s">
        <v>11</v>
      </c>
      <c r="J60" s="17" t="s">
        <v>15</v>
      </c>
      <c r="K60" s="16" t="s">
        <v>4</v>
      </c>
      <c r="L60" s="18" t="s">
        <v>5</v>
      </c>
    </row>
    <row r="61" spans="1:13" ht="15.95" customHeight="1" x14ac:dyDescent="0.15">
      <c r="A61" s="19" t="s">
        <v>195</v>
      </c>
      <c r="B61" s="1">
        <v>4452</v>
      </c>
      <c r="C61" s="1">
        <v>5151</v>
      </c>
      <c r="D61" s="1">
        <v>5593</v>
      </c>
      <c r="E61" s="1">
        <v>10744</v>
      </c>
      <c r="F61" s="1">
        <v>8</v>
      </c>
      <c r="G61" s="1">
        <v>18</v>
      </c>
      <c r="H61" s="1">
        <v>25</v>
      </c>
      <c r="I61" s="1">
        <v>15</v>
      </c>
      <c r="J61" s="12">
        <v>3</v>
      </c>
      <c r="K61" s="59"/>
      <c r="L61" s="63"/>
    </row>
    <row r="62" spans="1:13" ht="15.95" customHeight="1" x14ac:dyDescent="0.15">
      <c r="A62" s="19" t="s">
        <v>196</v>
      </c>
      <c r="B62" s="1">
        <v>2471</v>
      </c>
      <c r="C62" s="1">
        <v>2824</v>
      </c>
      <c r="D62" s="1">
        <v>3176</v>
      </c>
      <c r="E62" s="1">
        <v>6000</v>
      </c>
      <c r="F62" s="1">
        <v>5</v>
      </c>
      <c r="G62" s="1">
        <v>13</v>
      </c>
      <c r="H62" s="1">
        <v>5</v>
      </c>
      <c r="I62" s="1">
        <v>12</v>
      </c>
      <c r="J62" s="12">
        <v>0</v>
      </c>
      <c r="K62" s="60"/>
      <c r="L62" s="64"/>
    </row>
    <row r="63" spans="1:13" ht="15.95" customHeight="1" x14ac:dyDescent="0.15">
      <c r="A63" s="19" t="s">
        <v>197</v>
      </c>
      <c r="B63" s="1">
        <v>3151</v>
      </c>
      <c r="C63" s="1">
        <v>3682</v>
      </c>
      <c r="D63" s="1">
        <v>4097</v>
      </c>
      <c r="E63" s="1">
        <v>7779</v>
      </c>
      <c r="F63" s="1">
        <v>5</v>
      </c>
      <c r="G63" s="1">
        <v>16</v>
      </c>
      <c r="H63" s="1">
        <v>9</v>
      </c>
      <c r="I63" s="1">
        <v>3</v>
      </c>
      <c r="J63" s="12">
        <v>0</v>
      </c>
      <c r="K63" s="60">
        <v>9608</v>
      </c>
      <c r="L63" s="64">
        <f>(ROUND(K63/E65,4))*100</f>
        <v>33.11</v>
      </c>
    </row>
    <row r="64" spans="1:13" ht="15.95" customHeight="1" thickBot="1" x14ac:dyDescent="0.2">
      <c r="A64" s="20" t="s">
        <v>198</v>
      </c>
      <c r="B64" s="1">
        <v>1624</v>
      </c>
      <c r="C64" s="1">
        <v>2169</v>
      </c>
      <c r="D64" s="1">
        <v>2330</v>
      </c>
      <c r="E64" s="1">
        <v>4499</v>
      </c>
      <c r="F64" s="1">
        <v>6</v>
      </c>
      <c r="G64" s="1">
        <v>10</v>
      </c>
      <c r="H64" s="1">
        <v>4</v>
      </c>
      <c r="I64" s="1">
        <v>3</v>
      </c>
      <c r="J64" s="12">
        <v>0</v>
      </c>
      <c r="K64" s="60"/>
      <c r="L64" s="64"/>
      <c r="M64" s="58"/>
    </row>
    <row r="65" spans="1:13" ht="15.95" customHeight="1" thickBot="1" x14ac:dyDescent="0.2">
      <c r="A65" s="21" t="s">
        <v>17</v>
      </c>
      <c r="B65" s="2">
        <f t="shared" ref="B65:J65" si="6">SUM(B61:B64)</f>
        <v>11698</v>
      </c>
      <c r="C65" s="2">
        <f t="shared" si="6"/>
        <v>13826</v>
      </c>
      <c r="D65" s="2">
        <f t="shared" si="6"/>
        <v>15196</v>
      </c>
      <c r="E65" s="2">
        <f t="shared" si="6"/>
        <v>29022</v>
      </c>
      <c r="F65" s="2">
        <f t="shared" si="6"/>
        <v>24</v>
      </c>
      <c r="G65" s="2">
        <f t="shared" si="6"/>
        <v>57</v>
      </c>
      <c r="H65" s="2">
        <f t="shared" si="6"/>
        <v>43</v>
      </c>
      <c r="I65" s="2">
        <f t="shared" si="6"/>
        <v>33</v>
      </c>
      <c r="J65" s="2">
        <f t="shared" si="6"/>
        <v>3</v>
      </c>
      <c r="K65" s="61"/>
      <c r="L65" s="65"/>
      <c r="M65" s="58"/>
    </row>
    <row r="66" spans="1:13" ht="15.95" customHeight="1" x14ac:dyDescent="0.15"/>
    <row r="67" spans="1:13" ht="15.95" customHeight="1" thickBot="1" x14ac:dyDescent="0.2">
      <c r="A67" t="s">
        <v>216</v>
      </c>
      <c r="L67" s="22" t="s">
        <v>14</v>
      </c>
    </row>
    <row r="68" spans="1:13" ht="15.95" customHeight="1" x14ac:dyDescent="0.15">
      <c r="A68" s="15" t="s">
        <v>185</v>
      </c>
      <c r="B68" s="16" t="s">
        <v>186</v>
      </c>
      <c r="C68" s="16" t="s">
        <v>187</v>
      </c>
      <c r="D68" s="16" t="s">
        <v>188</v>
      </c>
      <c r="E68" s="16" t="s">
        <v>189</v>
      </c>
      <c r="F68" s="16" t="s">
        <v>190</v>
      </c>
      <c r="G68" s="16" t="s">
        <v>191</v>
      </c>
      <c r="H68" s="16" t="s">
        <v>192</v>
      </c>
      <c r="I68" s="16" t="s">
        <v>193</v>
      </c>
      <c r="J68" s="17" t="s">
        <v>194</v>
      </c>
      <c r="K68" s="16" t="s">
        <v>4</v>
      </c>
      <c r="L68" s="18" t="s">
        <v>5</v>
      </c>
    </row>
    <row r="69" spans="1:13" ht="15.95" customHeight="1" x14ac:dyDescent="0.15">
      <c r="A69" s="19" t="s">
        <v>195</v>
      </c>
      <c r="B69" s="1">
        <v>4444</v>
      </c>
      <c r="C69" s="1">
        <v>5135</v>
      </c>
      <c r="D69" s="1">
        <v>5585</v>
      </c>
      <c r="E69" s="1">
        <v>10720</v>
      </c>
      <c r="F69" s="1">
        <v>6</v>
      </c>
      <c r="G69" s="1">
        <v>18</v>
      </c>
      <c r="H69" s="1">
        <v>11</v>
      </c>
      <c r="I69" s="1">
        <v>11</v>
      </c>
      <c r="J69" s="12">
        <v>0</v>
      </c>
      <c r="K69" s="59"/>
      <c r="L69" s="63"/>
    </row>
    <row r="70" spans="1:13" ht="15.95" customHeight="1" x14ac:dyDescent="0.15">
      <c r="A70" s="19" t="s">
        <v>196</v>
      </c>
      <c r="B70" s="1">
        <v>2474</v>
      </c>
      <c r="C70" s="1">
        <v>2821</v>
      </c>
      <c r="D70" s="1">
        <v>3180</v>
      </c>
      <c r="E70" s="1">
        <v>6001</v>
      </c>
      <c r="F70" s="1">
        <v>4</v>
      </c>
      <c r="G70" s="1">
        <v>9</v>
      </c>
      <c r="H70" s="1">
        <v>6</v>
      </c>
      <c r="I70" s="1">
        <v>5</v>
      </c>
      <c r="J70" s="12">
        <v>0</v>
      </c>
      <c r="K70" s="60"/>
      <c r="L70" s="64"/>
    </row>
    <row r="71" spans="1:13" ht="15.95" customHeight="1" x14ac:dyDescent="0.15">
      <c r="A71" s="19" t="s">
        <v>197</v>
      </c>
      <c r="B71" s="1">
        <v>3149</v>
      </c>
      <c r="C71" s="1">
        <v>3684</v>
      </c>
      <c r="D71" s="1">
        <v>4085</v>
      </c>
      <c r="E71" s="1">
        <v>7769</v>
      </c>
      <c r="F71" s="1">
        <v>5</v>
      </c>
      <c r="G71" s="1">
        <v>16</v>
      </c>
      <c r="H71" s="1">
        <v>6</v>
      </c>
      <c r="I71" s="1">
        <v>9</v>
      </c>
      <c r="J71" s="12">
        <v>0</v>
      </c>
      <c r="K71" s="60">
        <v>9608</v>
      </c>
      <c r="L71" s="64">
        <f>(ROUND(K71/E73,4))*100</f>
        <v>33.14</v>
      </c>
    </row>
    <row r="72" spans="1:13" ht="15.95" customHeight="1" thickBot="1" x14ac:dyDescent="0.2">
      <c r="A72" s="20" t="s">
        <v>198</v>
      </c>
      <c r="B72" s="1">
        <v>1627</v>
      </c>
      <c r="C72" s="1">
        <v>2171</v>
      </c>
      <c r="D72" s="1">
        <v>2331</v>
      </c>
      <c r="E72" s="1">
        <v>4502</v>
      </c>
      <c r="F72" s="1">
        <v>7</v>
      </c>
      <c r="G72" s="1">
        <v>5</v>
      </c>
      <c r="H72" s="1">
        <v>2</v>
      </c>
      <c r="I72" s="1">
        <v>4</v>
      </c>
      <c r="J72" s="12">
        <v>0</v>
      </c>
      <c r="K72" s="60"/>
      <c r="L72" s="64"/>
      <c r="M72" s="58"/>
    </row>
    <row r="73" spans="1:13" ht="15.95" customHeight="1" thickBot="1" x14ac:dyDescent="0.2">
      <c r="A73" s="21" t="s">
        <v>199</v>
      </c>
      <c r="B73" s="2">
        <f t="shared" ref="B73:J73" si="7">SUM(B69:B72)</f>
        <v>11694</v>
      </c>
      <c r="C73" s="2">
        <f t="shared" si="7"/>
        <v>13811</v>
      </c>
      <c r="D73" s="2">
        <f t="shared" si="7"/>
        <v>15181</v>
      </c>
      <c r="E73" s="2">
        <f t="shared" si="7"/>
        <v>28992</v>
      </c>
      <c r="F73" s="2">
        <f t="shared" si="7"/>
        <v>22</v>
      </c>
      <c r="G73" s="2">
        <f t="shared" si="7"/>
        <v>48</v>
      </c>
      <c r="H73" s="2">
        <f t="shared" si="7"/>
        <v>25</v>
      </c>
      <c r="I73" s="2">
        <f t="shared" si="7"/>
        <v>29</v>
      </c>
      <c r="J73" s="2">
        <f t="shared" si="7"/>
        <v>0</v>
      </c>
      <c r="K73" s="61"/>
      <c r="L73" s="65"/>
      <c r="M73" s="58"/>
    </row>
    <row r="74" spans="1:13" ht="15.95" customHeight="1" x14ac:dyDescent="0.15"/>
    <row r="75" spans="1:13" ht="15.95" customHeight="1" thickBot="1" x14ac:dyDescent="0.2">
      <c r="A75" t="s">
        <v>203</v>
      </c>
      <c r="L75" s="22" t="s">
        <v>14</v>
      </c>
    </row>
    <row r="76" spans="1:13" ht="15.95" customHeight="1" x14ac:dyDescent="0.15">
      <c r="A76" s="15" t="s">
        <v>16</v>
      </c>
      <c r="B76" s="16" t="s">
        <v>0</v>
      </c>
      <c r="C76" s="16" t="s">
        <v>1</v>
      </c>
      <c r="D76" s="16" t="s">
        <v>2</v>
      </c>
      <c r="E76" s="16" t="s">
        <v>3</v>
      </c>
      <c r="F76" s="16" t="s">
        <v>12</v>
      </c>
      <c r="G76" s="16" t="s">
        <v>13</v>
      </c>
      <c r="H76" s="16" t="s">
        <v>10</v>
      </c>
      <c r="I76" s="16" t="s">
        <v>11</v>
      </c>
      <c r="J76" s="17" t="s">
        <v>15</v>
      </c>
      <c r="K76" s="16" t="s">
        <v>4</v>
      </c>
      <c r="L76" s="18" t="s">
        <v>5</v>
      </c>
    </row>
    <row r="77" spans="1:13" ht="15.95" customHeight="1" x14ac:dyDescent="0.15">
      <c r="A77" s="19" t="s">
        <v>6</v>
      </c>
      <c r="B77" s="1">
        <v>4447</v>
      </c>
      <c r="C77" s="1">
        <v>5134</v>
      </c>
      <c r="D77" s="1">
        <v>5584</v>
      </c>
      <c r="E77" s="1">
        <v>10718</v>
      </c>
      <c r="F77" s="1">
        <v>8</v>
      </c>
      <c r="G77" s="1">
        <v>9</v>
      </c>
      <c r="H77" s="1">
        <v>11</v>
      </c>
      <c r="I77" s="1">
        <v>15</v>
      </c>
      <c r="J77" s="12">
        <v>0</v>
      </c>
      <c r="K77" s="59"/>
      <c r="L77" s="63"/>
    </row>
    <row r="78" spans="1:13" ht="15.95" customHeight="1" x14ac:dyDescent="0.15">
      <c r="A78" s="19" t="s">
        <v>7</v>
      </c>
      <c r="B78" s="1">
        <v>2473</v>
      </c>
      <c r="C78" s="1">
        <v>2812</v>
      </c>
      <c r="D78" s="1">
        <v>3172</v>
      </c>
      <c r="E78" s="1">
        <v>5984</v>
      </c>
      <c r="F78" s="1">
        <v>4</v>
      </c>
      <c r="G78" s="1">
        <v>16</v>
      </c>
      <c r="H78" s="1">
        <v>3</v>
      </c>
      <c r="I78" s="1">
        <v>14</v>
      </c>
      <c r="J78" s="12">
        <v>1</v>
      </c>
      <c r="K78" s="60"/>
      <c r="L78" s="64"/>
    </row>
    <row r="79" spans="1:13" ht="15.95" customHeight="1" x14ac:dyDescent="0.15">
      <c r="A79" s="19" t="s">
        <v>8</v>
      </c>
      <c r="B79" s="1">
        <v>3144</v>
      </c>
      <c r="C79" s="1">
        <v>3681</v>
      </c>
      <c r="D79" s="1">
        <v>4084</v>
      </c>
      <c r="E79" s="1">
        <v>7765</v>
      </c>
      <c r="F79" s="1">
        <v>9</v>
      </c>
      <c r="G79" s="1">
        <v>11</v>
      </c>
      <c r="H79" s="1">
        <v>6</v>
      </c>
      <c r="I79" s="1">
        <v>6</v>
      </c>
      <c r="J79" s="12">
        <v>0</v>
      </c>
      <c r="K79" s="60">
        <v>9636</v>
      </c>
      <c r="L79" s="64">
        <f>(ROUND(K79/E81,4))*100</f>
        <v>33.28</v>
      </c>
    </row>
    <row r="80" spans="1:13" ht="15.95" customHeight="1" thickBot="1" x14ac:dyDescent="0.2">
      <c r="A80" s="20" t="s">
        <v>9</v>
      </c>
      <c r="B80" s="1">
        <v>1626</v>
      </c>
      <c r="C80" s="1">
        <v>2160</v>
      </c>
      <c r="D80" s="1">
        <v>2325</v>
      </c>
      <c r="E80" s="1">
        <v>4485</v>
      </c>
      <c r="F80" s="1">
        <v>4</v>
      </c>
      <c r="G80" s="1">
        <v>3</v>
      </c>
      <c r="H80" s="1">
        <v>4</v>
      </c>
      <c r="I80" s="1">
        <v>16</v>
      </c>
      <c r="J80" s="12">
        <v>0</v>
      </c>
      <c r="K80" s="60"/>
      <c r="L80" s="64"/>
      <c r="M80" s="58"/>
    </row>
    <row r="81" spans="1:13" ht="15.95" customHeight="1" thickBot="1" x14ac:dyDescent="0.2">
      <c r="A81" s="21" t="s">
        <v>17</v>
      </c>
      <c r="B81" s="2">
        <f t="shared" ref="B81:J81" si="8">SUM(B77:B80)</f>
        <v>11690</v>
      </c>
      <c r="C81" s="2">
        <f t="shared" si="8"/>
        <v>13787</v>
      </c>
      <c r="D81" s="2">
        <f t="shared" si="8"/>
        <v>15165</v>
      </c>
      <c r="E81" s="2">
        <f t="shared" si="8"/>
        <v>28952</v>
      </c>
      <c r="F81" s="2">
        <f t="shared" si="8"/>
        <v>25</v>
      </c>
      <c r="G81" s="2">
        <f t="shared" si="8"/>
        <v>39</v>
      </c>
      <c r="H81" s="2">
        <f t="shared" si="8"/>
        <v>24</v>
      </c>
      <c r="I81" s="2">
        <f t="shared" si="8"/>
        <v>51</v>
      </c>
      <c r="J81" s="2">
        <f t="shared" si="8"/>
        <v>1</v>
      </c>
      <c r="K81" s="61"/>
      <c r="L81" s="65"/>
      <c r="M81" s="58"/>
    </row>
    <row r="83" spans="1:13" ht="15.95" customHeight="1" thickBot="1" x14ac:dyDescent="0.2">
      <c r="A83" t="s">
        <v>204</v>
      </c>
      <c r="L83" s="22" t="s">
        <v>14</v>
      </c>
    </row>
    <row r="84" spans="1:13" ht="15.95" customHeight="1" x14ac:dyDescent="0.15">
      <c r="A84" s="15" t="s">
        <v>185</v>
      </c>
      <c r="B84" s="16" t="s">
        <v>186</v>
      </c>
      <c r="C84" s="16" t="s">
        <v>187</v>
      </c>
      <c r="D84" s="16" t="s">
        <v>188</v>
      </c>
      <c r="E84" s="16" t="s">
        <v>189</v>
      </c>
      <c r="F84" s="16" t="s">
        <v>190</v>
      </c>
      <c r="G84" s="16" t="s">
        <v>191</v>
      </c>
      <c r="H84" s="16" t="s">
        <v>192</v>
      </c>
      <c r="I84" s="16" t="s">
        <v>193</v>
      </c>
      <c r="J84" s="17" t="s">
        <v>194</v>
      </c>
      <c r="K84" s="16" t="s">
        <v>202</v>
      </c>
      <c r="L84" s="18" t="s">
        <v>5</v>
      </c>
    </row>
    <row r="85" spans="1:13" ht="15.95" customHeight="1" x14ac:dyDescent="0.15">
      <c r="A85" s="19" t="s">
        <v>195</v>
      </c>
      <c r="B85" s="1">
        <v>4441</v>
      </c>
      <c r="C85" s="1">
        <v>5133</v>
      </c>
      <c r="D85" s="1">
        <v>5577</v>
      </c>
      <c r="E85" s="1">
        <v>10710</v>
      </c>
      <c r="F85" s="1">
        <v>4</v>
      </c>
      <c r="G85" s="1">
        <v>10</v>
      </c>
      <c r="H85" s="1">
        <v>18</v>
      </c>
      <c r="I85" s="1">
        <v>20</v>
      </c>
      <c r="J85" s="12">
        <v>0</v>
      </c>
      <c r="K85" s="59"/>
      <c r="L85" s="63"/>
    </row>
    <row r="86" spans="1:13" ht="15.95" customHeight="1" x14ac:dyDescent="0.15">
      <c r="A86" s="19" t="s">
        <v>196</v>
      </c>
      <c r="B86" s="1">
        <v>2475</v>
      </c>
      <c r="C86" s="1">
        <v>2813</v>
      </c>
      <c r="D86" s="1">
        <v>3169</v>
      </c>
      <c r="E86" s="1">
        <v>5982</v>
      </c>
      <c r="F86" s="1">
        <v>1</v>
      </c>
      <c r="G86" s="1">
        <v>8</v>
      </c>
      <c r="H86" s="1">
        <v>9</v>
      </c>
      <c r="I86" s="1">
        <v>6</v>
      </c>
      <c r="J86" s="12">
        <v>0</v>
      </c>
      <c r="K86" s="60"/>
      <c r="L86" s="64"/>
    </row>
    <row r="87" spans="1:13" ht="15.95" customHeight="1" x14ac:dyDescent="0.15">
      <c r="A87" s="19" t="s">
        <v>197</v>
      </c>
      <c r="B87" s="1">
        <v>3140</v>
      </c>
      <c r="C87" s="1">
        <v>3675</v>
      </c>
      <c r="D87" s="1">
        <v>4073</v>
      </c>
      <c r="E87" s="1">
        <v>7748</v>
      </c>
      <c r="F87" s="1">
        <v>7</v>
      </c>
      <c r="G87" s="1">
        <v>14</v>
      </c>
      <c r="H87" s="1">
        <v>7</v>
      </c>
      <c r="I87" s="1">
        <v>15</v>
      </c>
      <c r="J87" s="12">
        <v>0</v>
      </c>
      <c r="K87" s="60">
        <v>9659</v>
      </c>
      <c r="L87" s="64">
        <f>(ROUND(K87/E89,4))*100</f>
        <v>33.4</v>
      </c>
    </row>
    <row r="88" spans="1:13" ht="15.95" customHeight="1" thickBot="1" x14ac:dyDescent="0.2">
      <c r="A88" s="20" t="s">
        <v>198</v>
      </c>
      <c r="B88" s="1">
        <v>1628</v>
      </c>
      <c r="C88" s="1">
        <v>2157</v>
      </c>
      <c r="D88" s="1">
        <v>2326</v>
      </c>
      <c r="E88" s="1">
        <v>4483</v>
      </c>
      <c r="F88" s="1">
        <v>2</v>
      </c>
      <c r="G88" s="1">
        <v>3</v>
      </c>
      <c r="H88" s="1">
        <v>5</v>
      </c>
      <c r="I88" s="1">
        <v>6</v>
      </c>
      <c r="J88" s="12">
        <v>0</v>
      </c>
      <c r="K88" s="60"/>
      <c r="L88" s="64"/>
      <c r="M88" s="58"/>
    </row>
    <row r="89" spans="1:13" ht="15.95" customHeight="1" thickBot="1" x14ac:dyDescent="0.2">
      <c r="A89" s="21" t="s">
        <v>199</v>
      </c>
      <c r="B89" s="2">
        <f t="shared" ref="B89:J89" si="9">SUM(B85:B88)</f>
        <v>11684</v>
      </c>
      <c r="C89" s="2">
        <f t="shared" si="9"/>
        <v>13778</v>
      </c>
      <c r="D89" s="2">
        <f t="shared" si="9"/>
        <v>15145</v>
      </c>
      <c r="E89" s="2">
        <f t="shared" si="9"/>
        <v>28923</v>
      </c>
      <c r="F89" s="2">
        <f t="shared" si="9"/>
        <v>14</v>
      </c>
      <c r="G89" s="2">
        <f t="shared" si="9"/>
        <v>35</v>
      </c>
      <c r="H89" s="2">
        <f t="shared" si="9"/>
        <v>39</v>
      </c>
      <c r="I89" s="2">
        <f t="shared" si="9"/>
        <v>47</v>
      </c>
      <c r="J89" s="2">
        <f t="shared" si="9"/>
        <v>0</v>
      </c>
      <c r="K89" s="61"/>
      <c r="L89" s="65"/>
      <c r="M89" s="58"/>
    </row>
    <row r="90" spans="1:13" ht="15.95" customHeight="1" x14ac:dyDescent="0.15"/>
    <row r="91" spans="1:13" ht="15.95" customHeight="1" thickBot="1" x14ac:dyDescent="0.2">
      <c r="A91" t="s">
        <v>205</v>
      </c>
      <c r="L91" s="22" t="s">
        <v>14</v>
      </c>
    </row>
    <row r="92" spans="1:13" ht="15.95" customHeight="1" x14ac:dyDescent="0.15">
      <c r="A92" s="15" t="s">
        <v>16</v>
      </c>
      <c r="B92" s="16" t="s">
        <v>0</v>
      </c>
      <c r="C92" s="16" t="s">
        <v>1</v>
      </c>
      <c r="D92" s="16" t="s">
        <v>2</v>
      </c>
      <c r="E92" s="16" t="s">
        <v>3</v>
      </c>
      <c r="F92" s="16" t="s">
        <v>12</v>
      </c>
      <c r="G92" s="16" t="s">
        <v>13</v>
      </c>
      <c r="H92" s="16" t="s">
        <v>10</v>
      </c>
      <c r="I92" s="16" t="s">
        <v>11</v>
      </c>
      <c r="J92" s="17" t="s">
        <v>15</v>
      </c>
      <c r="K92" s="16" t="s">
        <v>4</v>
      </c>
      <c r="L92" s="18" t="s">
        <v>5</v>
      </c>
    </row>
    <row r="93" spans="1:13" ht="15.95" customHeight="1" x14ac:dyDescent="0.15">
      <c r="A93" s="19" t="s">
        <v>6</v>
      </c>
      <c r="B93" s="1">
        <v>4386</v>
      </c>
      <c r="C93" s="1">
        <v>5061</v>
      </c>
      <c r="D93" s="1">
        <v>5512</v>
      </c>
      <c r="E93" s="1">
        <v>10573</v>
      </c>
      <c r="F93" s="1">
        <v>5</v>
      </c>
      <c r="G93" s="1">
        <v>15</v>
      </c>
      <c r="H93" s="1">
        <v>168</v>
      </c>
      <c r="I93" s="1">
        <v>287</v>
      </c>
      <c r="J93" s="12">
        <v>1</v>
      </c>
      <c r="K93" s="59"/>
      <c r="L93" s="63"/>
    </row>
    <row r="94" spans="1:13" ht="15.95" customHeight="1" x14ac:dyDescent="0.15">
      <c r="A94" s="19" t="s">
        <v>7</v>
      </c>
      <c r="B94" s="1">
        <v>2477</v>
      </c>
      <c r="C94" s="1">
        <v>2795</v>
      </c>
      <c r="D94" s="1">
        <v>3148</v>
      </c>
      <c r="E94" s="1">
        <v>5943</v>
      </c>
      <c r="F94" s="1">
        <v>2</v>
      </c>
      <c r="G94" s="1">
        <v>12</v>
      </c>
      <c r="H94" s="1">
        <v>15</v>
      </c>
      <c r="I94" s="1">
        <v>51</v>
      </c>
      <c r="J94" s="12">
        <v>0</v>
      </c>
      <c r="K94" s="60"/>
      <c r="L94" s="64"/>
    </row>
    <row r="95" spans="1:13" ht="15.95" customHeight="1" x14ac:dyDescent="0.15">
      <c r="A95" s="19" t="s">
        <v>8</v>
      </c>
      <c r="B95" s="1">
        <v>3138</v>
      </c>
      <c r="C95" s="1">
        <v>3652</v>
      </c>
      <c r="D95" s="1">
        <v>4041</v>
      </c>
      <c r="E95" s="1">
        <v>7693</v>
      </c>
      <c r="F95" s="1">
        <v>2</v>
      </c>
      <c r="G95" s="1">
        <v>8</v>
      </c>
      <c r="H95" s="1">
        <v>32</v>
      </c>
      <c r="I95" s="1">
        <v>83</v>
      </c>
      <c r="J95" s="12">
        <v>0</v>
      </c>
      <c r="K95" s="60">
        <v>9663</v>
      </c>
      <c r="L95" s="64">
        <f>(ROUND(K95/E97,4))*100</f>
        <v>33.700000000000003</v>
      </c>
    </row>
    <row r="96" spans="1:13" ht="15.95" customHeight="1" thickBot="1" x14ac:dyDescent="0.2">
      <c r="A96" s="20" t="s">
        <v>9</v>
      </c>
      <c r="B96" s="1">
        <v>1631</v>
      </c>
      <c r="C96" s="1">
        <v>2150</v>
      </c>
      <c r="D96" s="1">
        <v>2312</v>
      </c>
      <c r="E96" s="1">
        <v>4462</v>
      </c>
      <c r="F96" s="1">
        <v>5</v>
      </c>
      <c r="G96" s="1">
        <v>3</v>
      </c>
      <c r="H96" s="1">
        <v>15</v>
      </c>
      <c r="I96" s="1">
        <v>38</v>
      </c>
      <c r="J96" s="12">
        <v>0</v>
      </c>
      <c r="K96" s="60"/>
      <c r="L96" s="64"/>
      <c r="M96" s="58"/>
    </row>
    <row r="97" spans="1:13" ht="15.95" customHeight="1" thickBot="1" x14ac:dyDescent="0.2">
      <c r="A97" s="21" t="s">
        <v>17</v>
      </c>
      <c r="B97" s="2">
        <f t="shared" ref="B97:J97" si="10">SUM(B93:B96)</f>
        <v>11632</v>
      </c>
      <c r="C97" s="2">
        <f t="shared" si="10"/>
        <v>13658</v>
      </c>
      <c r="D97" s="2">
        <f t="shared" si="10"/>
        <v>15013</v>
      </c>
      <c r="E97" s="2">
        <f t="shared" si="10"/>
        <v>28671</v>
      </c>
      <c r="F97" s="2">
        <f t="shared" si="10"/>
        <v>14</v>
      </c>
      <c r="G97" s="2">
        <f t="shared" si="10"/>
        <v>38</v>
      </c>
      <c r="H97" s="2">
        <f t="shared" si="10"/>
        <v>230</v>
      </c>
      <c r="I97" s="2">
        <f t="shared" si="10"/>
        <v>459</v>
      </c>
      <c r="J97" s="2">
        <f t="shared" si="10"/>
        <v>1</v>
      </c>
      <c r="K97" s="61"/>
      <c r="L97" s="65"/>
      <c r="M97" s="58"/>
    </row>
    <row r="99" spans="1:13" ht="15.95" customHeight="1" thickBot="1" x14ac:dyDescent="0.2">
      <c r="A99" t="s">
        <v>206</v>
      </c>
      <c r="L99" s="22" t="s">
        <v>14</v>
      </c>
    </row>
    <row r="100" spans="1:13" ht="15.95" customHeight="1" x14ac:dyDescent="0.15">
      <c r="A100" s="15" t="s">
        <v>16</v>
      </c>
      <c r="B100" s="16" t="s">
        <v>0</v>
      </c>
      <c r="C100" s="16" t="s">
        <v>1</v>
      </c>
      <c r="D100" s="16" t="s">
        <v>2</v>
      </c>
      <c r="E100" s="16" t="s">
        <v>3</v>
      </c>
      <c r="F100" s="16" t="s">
        <v>12</v>
      </c>
      <c r="G100" s="16" t="s">
        <v>13</v>
      </c>
      <c r="H100" s="16" t="s">
        <v>10</v>
      </c>
      <c r="I100" s="16" t="s">
        <v>11</v>
      </c>
      <c r="J100" s="17" t="s">
        <v>15</v>
      </c>
      <c r="K100" s="16" t="s">
        <v>4</v>
      </c>
      <c r="L100" s="18" t="s">
        <v>5</v>
      </c>
    </row>
    <row r="101" spans="1:13" ht="15.95" customHeight="1" x14ac:dyDescent="0.15">
      <c r="A101" s="19" t="s">
        <v>6</v>
      </c>
      <c r="B101" s="1">
        <v>4441</v>
      </c>
      <c r="C101" s="1">
        <v>5110</v>
      </c>
      <c r="D101" s="1">
        <v>5541</v>
      </c>
      <c r="E101" s="1">
        <v>10651</v>
      </c>
      <c r="F101" s="1">
        <v>10</v>
      </c>
      <c r="G101" s="1">
        <v>13</v>
      </c>
      <c r="H101" s="1">
        <v>98</v>
      </c>
      <c r="I101" s="1">
        <v>27</v>
      </c>
      <c r="J101" s="12">
        <v>2</v>
      </c>
      <c r="K101" s="59"/>
      <c r="L101" s="63"/>
    </row>
    <row r="102" spans="1:13" ht="15.95" customHeight="1" x14ac:dyDescent="0.15">
      <c r="A102" s="19" t="s">
        <v>7</v>
      </c>
      <c r="B102" s="1">
        <v>2479</v>
      </c>
      <c r="C102" s="1">
        <v>2793</v>
      </c>
      <c r="D102" s="1">
        <v>3136</v>
      </c>
      <c r="E102" s="1">
        <v>5929</v>
      </c>
      <c r="F102" s="1">
        <v>3</v>
      </c>
      <c r="G102" s="1">
        <v>14</v>
      </c>
      <c r="H102" s="1">
        <v>13</v>
      </c>
      <c r="I102" s="1">
        <v>11</v>
      </c>
      <c r="J102" s="12">
        <v>0</v>
      </c>
      <c r="K102" s="60"/>
      <c r="L102" s="64"/>
    </row>
    <row r="103" spans="1:13" ht="15.95" customHeight="1" x14ac:dyDescent="0.15">
      <c r="A103" s="19" t="s">
        <v>8</v>
      </c>
      <c r="B103" s="1">
        <v>3136</v>
      </c>
      <c r="C103" s="1">
        <v>3652</v>
      </c>
      <c r="D103" s="1">
        <v>4038</v>
      </c>
      <c r="E103" s="1">
        <v>7690</v>
      </c>
      <c r="F103" s="1">
        <v>4</v>
      </c>
      <c r="G103" s="1">
        <v>11</v>
      </c>
      <c r="H103" s="1">
        <v>19</v>
      </c>
      <c r="I103" s="1">
        <v>16</v>
      </c>
      <c r="J103" s="12">
        <v>0</v>
      </c>
      <c r="K103" s="60">
        <v>9668</v>
      </c>
      <c r="L103" s="64">
        <f>(ROUND(K103/E105,4))*100</f>
        <v>33.660000000000004</v>
      </c>
    </row>
    <row r="104" spans="1:13" ht="15.95" customHeight="1" thickBot="1" x14ac:dyDescent="0.2">
      <c r="A104" s="20" t="s">
        <v>9</v>
      </c>
      <c r="B104" s="1">
        <v>1631</v>
      </c>
      <c r="C104" s="1">
        <v>2144</v>
      </c>
      <c r="D104" s="1">
        <v>2306</v>
      </c>
      <c r="E104" s="1">
        <v>4450</v>
      </c>
      <c r="F104" s="1">
        <v>3</v>
      </c>
      <c r="G104" s="1">
        <v>5</v>
      </c>
      <c r="H104" s="1">
        <v>5</v>
      </c>
      <c r="I104" s="1">
        <v>11</v>
      </c>
      <c r="J104" s="12">
        <v>0</v>
      </c>
      <c r="K104" s="60"/>
      <c r="L104" s="64"/>
    </row>
    <row r="105" spans="1:13" ht="15.95" customHeight="1" thickBot="1" x14ac:dyDescent="0.2">
      <c r="A105" s="21" t="s">
        <v>17</v>
      </c>
      <c r="B105" s="2">
        <f t="shared" ref="B105:J105" si="11">SUM(B101:B104)</f>
        <v>11687</v>
      </c>
      <c r="C105" s="2">
        <f t="shared" si="11"/>
        <v>13699</v>
      </c>
      <c r="D105" s="2">
        <f t="shared" si="11"/>
        <v>15021</v>
      </c>
      <c r="E105" s="2">
        <f t="shared" si="11"/>
        <v>28720</v>
      </c>
      <c r="F105" s="2">
        <f t="shared" si="11"/>
        <v>20</v>
      </c>
      <c r="G105" s="2">
        <f t="shared" si="11"/>
        <v>43</v>
      </c>
      <c r="H105" s="2">
        <f t="shared" si="11"/>
        <v>135</v>
      </c>
      <c r="I105" s="2">
        <f t="shared" si="11"/>
        <v>65</v>
      </c>
      <c r="J105" s="2">
        <f t="shared" si="11"/>
        <v>2</v>
      </c>
      <c r="K105" s="61"/>
      <c r="L105" s="65"/>
    </row>
  </sheetData>
  <phoneticPr fontId="2"/>
  <conditionalFormatting sqref="M17 M25 M33 M41 M49 M105 M57 M65 M73 M81 M89 M97 M10 M12:P12">
    <cfRule type="cellIs" dxfId="7" priority="1" stopIfTrue="1" operator="equal">
      <formula>"エラー"</formula>
    </cfRule>
  </conditionalFormatting>
  <pageMargins left="0.78740157480314965" right="0.2" top="0.71" bottom="0.18" header="0.16" footer="0.17"/>
  <pageSetup paperSize="9" scale="97" orientation="portrait" horizontalDpi="300" verticalDpi="300" r:id="rId1"/>
  <headerFooter alignWithMargins="0"/>
  <rowBreaks count="2" manualBreakCount="2">
    <brk id="50" max="11" man="1"/>
    <brk id="106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B106"/>
  <sheetViews>
    <sheetView showGridLines="0" view="pageBreakPreview" zoomScaleNormal="100" zoomScaleSheetLayoutView="100" workbookViewId="0"/>
  </sheetViews>
  <sheetFormatPr defaultRowHeight="13.5" x14ac:dyDescent="0.15"/>
  <cols>
    <col min="1" max="1" width="10.625" customWidth="1"/>
    <col min="3" max="5" width="8.625" bestFit="1" customWidth="1"/>
    <col min="6" max="7" width="5.375" bestFit="1" customWidth="1"/>
    <col min="8" max="8" width="5.5" customWidth="1"/>
    <col min="9" max="9" width="5.5" bestFit="1" customWidth="1"/>
    <col min="10" max="10" width="7.125" style="11" bestFit="1" customWidth="1"/>
    <col min="11" max="11" width="9.75" bestFit="1" customWidth="1"/>
    <col min="12" max="12" width="9.625" style="6" customWidth="1"/>
    <col min="13" max="13" width="10.625" style="57" customWidth="1"/>
    <col min="14" max="14" width="20.75" bestFit="1" customWidth="1"/>
    <col min="15" max="15" width="17.25" bestFit="1" customWidth="1"/>
    <col min="16" max="16" width="10.625" customWidth="1"/>
    <col min="17" max="17" width="9.625" customWidth="1"/>
    <col min="18" max="21" width="9.125" bestFit="1" customWidth="1"/>
    <col min="22" max="26" width="11" bestFit="1" customWidth="1"/>
  </cols>
  <sheetData>
    <row r="1" spans="1:28" ht="21" x14ac:dyDescent="0.15">
      <c r="A1" s="24" t="s">
        <v>48</v>
      </c>
    </row>
    <row r="2" spans="1:28" ht="17.25" x14ac:dyDescent="0.15">
      <c r="A2" s="23" t="s">
        <v>82</v>
      </c>
    </row>
    <row r="3" spans="1:28" ht="15.95" customHeight="1" thickBot="1" x14ac:dyDescent="0.2">
      <c r="A3" t="s">
        <v>146</v>
      </c>
      <c r="L3" s="22" t="s">
        <v>14</v>
      </c>
      <c r="N3" t="s">
        <v>30</v>
      </c>
    </row>
    <row r="4" spans="1:28" ht="15.95" customHeight="1" x14ac:dyDescent="0.15">
      <c r="A4" s="15" t="s">
        <v>16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12</v>
      </c>
      <c r="G4" s="16" t="s">
        <v>13</v>
      </c>
      <c r="H4" s="16" t="s">
        <v>10</v>
      </c>
      <c r="I4" s="16" t="s">
        <v>11</v>
      </c>
      <c r="J4" s="17" t="s">
        <v>15</v>
      </c>
      <c r="K4" s="16" t="s">
        <v>4</v>
      </c>
      <c r="L4" s="18" t="s">
        <v>5</v>
      </c>
      <c r="N4" t="s">
        <v>32</v>
      </c>
    </row>
    <row r="5" spans="1:28" ht="15.95" customHeight="1" x14ac:dyDescent="0.15">
      <c r="A5" s="19" t="s">
        <v>6</v>
      </c>
      <c r="B5" s="1">
        <v>4451</v>
      </c>
      <c r="C5" s="1">
        <v>5256</v>
      </c>
      <c r="D5" s="1">
        <v>5677</v>
      </c>
      <c r="E5" s="1">
        <v>10933</v>
      </c>
      <c r="F5" s="1">
        <v>9</v>
      </c>
      <c r="G5" s="1">
        <v>11</v>
      </c>
      <c r="H5" s="1">
        <v>117</v>
      </c>
      <c r="I5" s="1">
        <v>46</v>
      </c>
      <c r="J5" s="12"/>
      <c r="K5" s="100">
        <v>9411</v>
      </c>
      <c r="L5" s="103">
        <f>(ROUND(K5/E9,4))*100</f>
        <v>31.86</v>
      </c>
      <c r="N5" s="54" t="s">
        <v>153</v>
      </c>
      <c r="O5" s="55" t="s">
        <v>152</v>
      </c>
      <c r="P5" s="33" t="s">
        <v>68</v>
      </c>
      <c r="Q5" s="33" t="s">
        <v>69</v>
      </c>
      <c r="R5" s="33" t="s">
        <v>70</v>
      </c>
      <c r="S5" s="33" t="s">
        <v>71</v>
      </c>
      <c r="T5" s="33" t="s">
        <v>72</v>
      </c>
      <c r="U5" s="33" t="s">
        <v>73</v>
      </c>
      <c r="V5" s="33" t="s">
        <v>74</v>
      </c>
      <c r="W5" s="33" t="s">
        <v>75</v>
      </c>
      <c r="X5" s="55" t="s">
        <v>207</v>
      </c>
      <c r="Y5" s="33" t="s">
        <v>77</v>
      </c>
      <c r="Z5" s="33" t="s">
        <v>78</v>
      </c>
      <c r="AA5" s="33" t="s">
        <v>81</v>
      </c>
    </row>
    <row r="6" spans="1:28" ht="15.95" customHeight="1" x14ac:dyDescent="0.15">
      <c r="A6" s="19" t="s">
        <v>7</v>
      </c>
      <c r="B6" s="1">
        <v>2464</v>
      </c>
      <c r="C6" s="1">
        <v>2863</v>
      </c>
      <c r="D6" s="1">
        <v>3247</v>
      </c>
      <c r="E6" s="1">
        <v>6110</v>
      </c>
      <c r="F6" s="1">
        <v>2</v>
      </c>
      <c r="G6" s="1">
        <v>9</v>
      </c>
      <c r="H6" s="1">
        <v>18</v>
      </c>
      <c r="I6" s="1">
        <v>16</v>
      </c>
      <c r="J6" s="12"/>
      <c r="K6" s="101"/>
      <c r="L6" s="104"/>
      <c r="N6" s="27" t="s">
        <v>6</v>
      </c>
      <c r="O6" s="28">
        <f>E5</f>
        <v>10933</v>
      </c>
      <c r="P6" s="28">
        <f>E13</f>
        <v>10939</v>
      </c>
      <c r="Q6" s="28">
        <f>E21</f>
        <v>10926</v>
      </c>
      <c r="R6" s="28">
        <f>E29</f>
        <v>10938</v>
      </c>
      <c r="S6" s="28">
        <f>E37</f>
        <v>10927</v>
      </c>
      <c r="T6" s="28">
        <f>E45</f>
        <v>10910</v>
      </c>
      <c r="U6" s="28">
        <f>E53</f>
        <v>10902</v>
      </c>
      <c r="V6" s="28">
        <f>E61</f>
        <v>10894</v>
      </c>
      <c r="W6" s="28">
        <f>E69</f>
        <v>10881</v>
      </c>
      <c r="X6" s="28">
        <f>E77</f>
        <v>10858</v>
      </c>
      <c r="Y6" s="28">
        <f>E85</f>
        <v>10847</v>
      </c>
      <c r="Z6" s="28">
        <f>E93</f>
        <v>10694</v>
      </c>
      <c r="AA6" s="28">
        <f>E101</f>
        <v>10788</v>
      </c>
    </row>
    <row r="7" spans="1:28" ht="15.95" customHeight="1" x14ac:dyDescent="0.15">
      <c r="A7" s="19" t="s">
        <v>8</v>
      </c>
      <c r="B7" s="1">
        <v>3152</v>
      </c>
      <c r="C7" s="1">
        <v>3776</v>
      </c>
      <c r="D7" s="1">
        <v>4174</v>
      </c>
      <c r="E7" s="1">
        <v>7950</v>
      </c>
      <c r="F7" s="1">
        <v>6</v>
      </c>
      <c r="G7" s="1">
        <v>6</v>
      </c>
      <c r="H7" s="1">
        <v>27</v>
      </c>
      <c r="I7" s="1">
        <v>23</v>
      </c>
      <c r="J7" s="12"/>
      <c r="K7" s="101"/>
      <c r="L7" s="104"/>
      <c r="N7" s="27" t="s">
        <v>7</v>
      </c>
      <c r="O7" s="28">
        <f>E6</f>
        <v>6110</v>
      </c>
      <c r="P7" s="28">
        <f>E14</f>
        <v>6098</v>
      </c>
      <c r="Q7" s="28">
        <f>E22</f>
        <v>6086</v>
      </c>
      <c r="R7" s="28">
        <f>E30</f>
        <v>6083</v>
      </c>
      <c r="S7" s="28">
        <f>E38</f>
        <v>6091</v>
      </c>
      <c r="T7" s="28">
        <f>E46</f>
        <v>6085</v>
      </c>
      <c r="U7" s="28">
        <f>E54</f>
        <v>6074</v>
      </c>
      <c r="V7" s="28">
        <f>E62</f>
        <v>6072</v>
      </c>
      <c r="W7" s="28">
        <f>E70</f>
        <v>6070</v>
      </c>
      <c r="X7" s="28">
        <f>E78</f>
        <v>6064</v>
      </c>
      <c r="Y7" s="28">
        <f>E86</f>
        <v>6059</v>
      </c>
      <c r="Z7" s="28">
        <f>E94</f>
        <v>6010</v>
      </c>
      <c r="AA7" s="28">
        <f>E102</f>
        <v>6015</v>
      </c>
    </row>
    <row r="8" spans="1:28" ht="15.95" customHeight="1" thickBot="1" x14ac:dyDescent="0.2">
      <c r="A8" s="20" t="s">
        <v>9</v>
      </c>
      <c r="B8" s="1">
        <v>1602</v>
      </c>
      <c r="C8" s="1">
        <v>2193</v>
      </c>
      <c r="D8" s="1">
        <v>2352</v>
      </c>
      <c r="E8" s="1">
        <v>4545</v>
      </c>
      <c r="F8" s="1">
        <v>3</v>
      </c>
      <c r="G8" s="1">
        <v>5</v>
      </c>
      <c r="H8" s="1">
        <v>17</v>
      </c>
      <c r="I8" s="1">
        <v>5</v>
      </c>
      <c r="J8" s="12"/>
      <c r="K8" s="101"/>
      <c r="L8" s="104"/>
      <c r="N8" s="27" t="s">
        <v>8</v>
      </c>
      <c r="O8" s="28">
        <f>E7</f>
        <v>7950</v>
      </c>
      <c r="P8" s="28">
        <f>E15</f>
        <v>7946</v>
      </c>
      <c r="Q8" s="28">
        <f>E23</f>
        <v>7929</v>
      </c>
      <c r="R8" s="28">
        <f>E31</f>
        <v>7924</v>
      </c>
      <c r="S8" s="28">
        <f>E39</f>
        <v>7921</v>
      </c>
      <c r="T8" s="28">
        <f>E47</f>
        <v>7918</v>
      </c>
      <c r="U8" s="28">
        <f>E55</f>
        <v>7907</v>
      </c>
      <c r="V8" s="28">
        <f>E63</f>
        <v>7899</v>
      </c>
      <c r="W8" s="28">
        <f>E71</f>
        <v>7908</v>
      </c>
      <c r="X8" s="28">
        <f>E79</f>
        <v>7902</v>
      </c>
      <c r="Y8" s="28">
        <f>E87</f>
        <v>7894</v>
      </c>
      <c r="Z8" s="28">
        <f>E95</f>
        <v>7855</v>
      </c>
      <c r="AA8" s="28">
        <f>E103</f>
        <v>7849</v>
      </c>
    </row>
    <row r="9" spans="1:28" ht="15.95" customHeight="1" thickBot="1" x14ac:dyDescent="0.2">
      <c r="A9" s="21" t="s">
        <v>17</v>
      </c>
      <c r="B9" s="2">
        <f t="shared" ref="B9:J9" si="0">SUM(B5:B8)</f>
        <v>11669</v>
      </c>
      <c r="C9" s="2">
        <f t="shared" si="0"/>
        <v>14088</v>
      </c>
      <c r="D9" s="2">
        <f t="shared" si="0"/>
        <v>15450</v>
      </c>
      <c r="E9" s="2">
        <f t="shared" si="0"/>
        <v>29538</v>
      </c>
      <c r="F9" s="2">
        <f t="shared" si="0"/>
        <v>20</v>
      </c>
      <c r="G9" s="2">
        <f t="shared" si="0"/>
        <v>31</v>
      </c>
      <c r="H9" s="2">
        <f t="shared" si="0"/>
        <v>179</v>
      </c>
      <c r="I9" s="2">
        <f t="shared" si="0"/>
        <v>90</v>
      </c>
      <c r="J9" s="2">
        <f t="shared" si="0"/>
        <v>0</v>
      </c>
      <c r="K9" s="102"/>
      <c r="L9" s="105"/>
      <c r="M9" s="57" t="str">
        <f>IF((H２３年度!E97+F9-G9+H9-I9+J9)=E9,"","エラー")</f>
        <v/>
      </c>
      <c r="N9" s="27" t="s">
        <v>9</v>
      </c>
      <c r="O9" s="28">
        <f>E8</f>
        <v>4545</v>
      </c>
      <c r="P9" s="28">
        <f>E16</f>
        <v>4544</v>
      </c>
      <c r="Q9" s="28">
        <f>E24</f>
        <v>4549</v>
      </c>
      <c r="R9" s="28">
        <f>E32</f>
        <v>4550</v>
      </c>
      <c r="S9" s="28">
        <f>E40</f>
        <v>4545</v>
      </c>
      <c r="T9" s="28">
        <f>E48</f>
        <v>4541</v>
      </c>
      <c r="U9" s="28">
        <f>E56</f>
        <v>4543</v>
      </c>
      <c r="V9" s="28">
        <f>E64</f>
        <v>4543</v>
      </c>
      <c r="W9" s="28">
        <f>E72</f>
        <v>4543</v>
      </c>
      <c r="X9" s="28">
        <f>E80</f>
        <v>4534</v>
      </c>
      <c r="Y9" s="28">
        <f>E88</f>
        <v>4535</v>
      </c>
      <c r="Z9" s="28">
        <f>E96</f>
        <v>4503</v>
      </c>
      <c r="AA9" s="28">
        <f>E104</f>
        <v>4496</v>
      </c>
    </row>
    <row r="10" spans="1:28" ht="15.95" customHeight="1" x14ac:dyDescent="0.15">
      <c r="N10" s="27" t="s">
        <v>33</v>
      </c>
      <c r="O10" s="28">
        <f t="shared" ref="O10:Z10" si="1">SUM(O6:O9)</f>
        <v>29538</v>
      </c>
      <c r="P10" s="28">
        <f t="shared" si="1"/>
        <v>29527</v>
      </c>
      <c r="Q10" s="28">
        <f t="shared" si="1"/>
        <v>29490</v>
      </c>
      <c r="R10" s="28">
        <f t="shared" si="1"/>
        <v>29495</v>
      </c>
      <c r="S10" s="28">
        <f t="shared" si="1"/>
        <v>29484</v>
      </c>
      <c r="T10" s="28">
        <f t="shared" si="1"/>
        <v>29454</v>
      </c>
      <c r="U10" s="28">
        <f t="shared" si="1"/>
        <v>29426</v>
      </c>
      <c r="V10" s="28">
        <f t="shared" si="1"/>
        <v>29408</v>
      </c>
      <c r="W10" s="28">
        <f t="shared" si="1"/>
        <v>29402</v>
      </c>
      <c r="X10" s="28">
        <f t="shared" si="1"/>
        <v>29358</v>
      </c>
      <c r="Y10" s="28">
        <f t="shared" si="1"/>
        <v>29335</v>
      </c>
      <c r="Z10" s="28">
        <f t="shared" si="1"/>
        <v>29062</v>
      </c>
      <c r="AA10" s="28">
        <f>E105</f>
        <v>29148</v>
      </c>
    </row>
    <row r="11" spans="1:28" ht="15.95" customHeight="1" thickBot="1" x14ac:dyDescent="0.2">
      <c r="A11" t="s">
        <v>173</v>
      </c>
      <c r="L11" s="22" t="s">
        <v>14</v>
      </c>
      <c r="N11" s="27" t="s">
        <v>34</v>
      </c>
      <c r="O11" s="29">
        <f>IF(O6=0,"",(O10-H２３年度!E97))</f>
        <v>78</v>
      </c>
      <c r="P11" s="29">
        <f t="shared" ref="P11:AA11" si="2">IF(P6=0,"",(P10-O10))</f>
        <v>-11</v>
      </c>
      <c r="Q11" s="29">
        <f t="shared" si="2"/>
        <v>-37</v>
      </c>
      <c r="R11" s="29">
        <f t="shared" si="2"/>
        <v>5</v>
      </c>
      <c r="S11" s="29">
        <f t="shared" si="2"/>
        <v>-11</v>
      </c>
      <c r="T11" s="29">
        <f t="shared" si="2"/>
        <v>-30</v>
      </c>
      <c r="U11" s="29">
        <f t="shared" si="2"/>
        <v>-28</v>
      </c>
      <c r="V11" s="29">
        <f t="shared" si="2"/>
        <v>-18</v>
      </c>
      <c r="W11" s="29">
        <f t="shared" si="2"/>
        <v>-6</v>
      </c>
      <c r="X11" s="29">
        <f t="shared" si="2"/>
        <v>-44</v>
      </c>
      <c r="Y11" s="29">
        <f t="shared" si="2"/>
        <v>-23</v>
      </c>
      <c r="Z11" s="29">
        <f t="shared" si="2"/>
        <v>-273</v>
      </c>
      <c r="AA11" s="29">
        <f t="shared" si="2"/>
        <v>86</v>
      </c>
    </row>
    <row r="12" spans="1:28" ht="15.95" customHeight="1" x14ac:dyDescent="0.15">
      <c r="A12" s="15" t="s">
        <v>16</v>
      </c>
      <c r="B12" s="16" t="s">
        <v>0</v>
      </c>
      <c r="C12" s="16" t="s">
        <v>1</v>
      </c>
      <c r="D12" s="16" t="s">
        <v>2</v>
      </c>
      <c r="E12" s="16" t="s">
        <v>3</v>
      </c>
      <c r="F12" s="16" t="s">
        <v>12</v>
      </c>
      <c r="G12" s="16" t="s">
        <v>13</v>
      </c>
      <c r="H12" s="16" t="s">
        <v>10</v>
      </c>
      <c r="I12" s="16" t="s">
        <v>11</v>
      </c>
      <c r="J12" s="17" t="s">
        <v>15</v>
      </c>
      <c r="K12" s="16" t="s">
        <v>4</v>
      </c>
      <c r="L12" s="18" t="s">
        <v>5</v>
      </c>
    </row>
    <row r="13" spans="1:28" ht="15.95" customHeight="1" x14ac:dyDescent="0.15">
      <c r="A13" s="19" t="s">
        <v>6</v>
      </c>
      <c r="B13" s="1">
        <v>4455</v>
      </c>
      <c r="C13" s="1">
        <v>5260</v>
      </c>
      <c r="D13" s="1">
        <v>5679</v>
      </c>
      <c r="E13" s="1">
        <v>10939</v>
      </c>
      <c r="F13" s="1">
        <v>7</v>
      </c>
      <c r="G13" s="1">
        <v>8</v>
      </c>
      <c r="H13" s="1">
        <v>23</v>
      </c>
      <c r="I13" s="1">
        <v>19</v>
      </c>
      <c r="J13" s="12"/>
      <c r="K13" s="100">
        <v>9432</v>
      </c>
      <c r="L13" s="103">
        <f>(ROUND(K13/E17,4))*100</f>
        <v>31.94</v>
      </c>
      <c r="N13" t="s">
        <v>30</v>
      </c>
    </row>
    <row r="14" spans="1:28" ht="15.95" customHeight="1" x14ac:dyDescent="0.15">
      <c r="A14" s="19" t="s">
        <v>7</v>
      </c>
      <c r="B14" s="1">
        <v>2459</v>
      </c>
      <c r="C14" s="1">
        <v>2860</v>
      </c>
      <c r="D14" s="1">
        <v>3238</v>
      </c>
      <c r="E14" s="1">
        <v>6098</v>
      </c>
      <c r="F14" s="1">
        <v>1</v>
      </c>
      <c r="G14" s="1">
        <v>15</v>
      </c>
      <c r="H14" s="1">
        <v>10</v>
      </c>
      <c r="I14" s="1">
        <v>13</v>
      </c>
      <c r="J14" s="12"/>
      <c r="K14" s="101"/>
      <c r="L14" s="104"/>
      <c r="N14" t="s">
        <v>35</v>
      </c>
    </row>
    <row r="15" spans="1:28" ht="15.95" customHeight="1" x14ac:dyDescent="0.15">
      <c r="A15" s="19" t="s">
        <v>8</v>
      </c>
      <c r="B15" s="1">
        <v>3158</v>
      </c>
      <c r="C15" s="1">
        <v>3778</v>
      </c>
      <c r="D15" s="1">
        <v>4168</v>
      </c>
      <c r="E15" s="1">
        <v>7946</v>
      </c>
      <c r="F15" s="1">
        <v>4</v>
      </c>
      <c r="G15" s="1">
        <v>3</v>
      </c>
      <c r="H15" s="1">
        <v>11</v>
      </c>
      <c r="I15" s="1">
        <v>14</v>
      </c>
      <c r="J15" s="12"/>
      <c r="K15" s="101"/>
      <c r="L15" s="104"/>
      <c r="N15" s="54" t="s">
        <v>153</v>
      </c>
      <c r="O15" s="55" t="s">
        <v>154</v>
      </c>
      <c r="P15" s="33" t="s">
        <v>37</v>
      </c>
      <c r="Q15" s="33" t="s">
        <v>38</v>
      </c>
      <c r="R15" s="33" t="s">
        <v>39</v>
      </c>
      <c r="S15" s="33" t="s">
        <v>40</v>
      </c>
      <c r="T15" s="33" t="s">
        <v>41</v>
      </c>
      <c r="U15" s="33" t="s">
        <v>42</v>
      </c>
      <c r="V15" s="33" t="s">
        <v>43</v>
      </c>
      <c r="W15" s="33" t="s">
        <v>44</v>
      </c>
      <c r="X15" s="55" t="s">
        <v>208</v>
      </c>
      <c r="Y15" s="33" t="s">
        <v>46</v>
      </c>
      <c r="Z15" s="33" t="s">
        <v>47</v>
      </c>
      <c r="AA15" s="33" t="s">
        <v>63</v>
      </c>
    </row>
    <row r="16" spans="1:28" ht="15.95" customHeight="1" thickBot="1" x14ac:dyDescent="0.2">
      <c r="A16" s="20" t="s">
        <v>9</v>
      </c>
      <c r="B16" s="1">
        <v>1600</v>
      </c>
      <c r="C16" s="1">
        <v>2195</v>
      </c>
      <c r="D16" s="1">
        <v>2349</v>
      </c>
      <c r="E16" s="1">
        <v>4544</v>
      </c>
      <c r="F16" s="1">
        <v>3</v>
      </c>
      <c r="G16" s="1">
        <v>1</v>
      </c>
      <c r="H16" s="1">
        <v>6</v>
      </c>
      <c r="I16" s="1">
        <v>3</v>
      </c>
      <c r="J16" s="12"/>
      <c r="K16" s="101"/>
      <c r="L16" s="104"/>
      <c r="M16" s="57">
        <v>-11</v>
      </c>
      <c r="N16" s="27" t="s">
        <v>10</v>
      </c>
      <c r="O16" s="34">
        <f>H9</f>
        <v>179</v>
      </c>
      <c r="P16" s="36">
        <f>H17</f>
        <v>50</v>
      </c>
      <c r="Q16" s="34">
        <f>H25</f>
        <v>25</v>
      </c>
      <c r="R16" s="34">
        <f>H33</f>
        <v>46</v>
      </c>
      <c r="S16" s="34">
        <f>H41</f>
        <v>58</v>
      </c>
      <c r="T16" s="34">
        <f>H49</f>
        <v>20</v>
      </c>
      <c r="U16" s="34">
        <f>H57</f>
        <v>29</v>
      </c>
      <c r="V16" s="34">
        <f>H65</f>
        <v>30</v>
      </c>
      <c r="W16" s="34">
        <f>H73</f>
        <v>44</v>
      </c>
      <c r="X16" s="34">
        <f>H81</f>
        <v>31</v>
      </c>
      <c r="Y16" s="34">
        <f>H89</f>
        <v>36</v>
      </c>
      <c r="Z16" s="34">
        <f>H97</f>
        <v>172</v>
      </c>
      <c r="AA16" s="38">
        <f>H105</f>
        <v>203</v>
      </c>
      <c r="AB16">
        <f>SUM(O16:Z16)</f>
        <v>720</v>
      </c>
    </row>
    <row r="17" spans="1:28" ht="15.95" customHeight="1" thickBot="1" x14ac:dyDescent="0.2">
      <c r="A17" s="21" t="s">
        <v>17</v>
      </c>
      <c r="B17" s="2">
        <f t="shared" ref="B17:J17" si="3">SUM(B13:B16)</f>
        <v>11672</v>
      </c>
      <c r="C17" s="2">
        <f t="shared" si="3"/>
        <v>14093</v>
      </c>
      <c r="D17" s="2">
        <f t="shared" si="3"/>
        <v>15434</v>
      </c>
      <c r="E17" s="2">
        <f t="shared" si="3"/>
        <v>29527</v>
      </c>
      <c r="F17" s="2">
        <f t="shared" si="3"/>
        <v>15</v>
      </c>
      <c r="G17" s="2">
        <f t="shared" si="3"/>
        <v>27</v>
      </c>
      <c r="H17" s="2">
        <f t="shared" si="3"/>
        <v>50</v>
      </c>
      <c r="I17" s="2">
        <f t="shared" si="3"/>
        <v>49</v>
      </c>
      <c r="J17" s="2">
        <f t="shared" si="3"/>
        <v>0</v>
      </c>
      <c r="K17" s="102"/>
      <c r="L17" s="105"/>
      <c r="M17" s="57">
        <v>3</v>
      </c>
      <c r="N17" s="27" t="s">
        <v>11</v>
      </c>
      <c r="O17" s="34">
        <f>I9</f>
        <v>90</v>
      </c>
      <c r="P17" s="34">
        <f>I17</f>
        <v>49</v>
      </c>
      <c r="Q17" s="34">
        <f>I25</f>
        <v>54</v>
      </c>
      <c r="R17" s="34">
        <f>I33</f>
        <v>62</v>
      </c>
      <c r="S17" s="34">
        <f>I41</f>
        <v>53</v>
      </c>
      <c r="T17" s="34">
        <f>I49</f>
        <v>27</v>
      </c>
      <c r="U17" s="34">
        <f>I57</f>
        <v>28</v>
      </c>
      <c r="V17" s="34">
        <f>I65</f>
        <v>32</v>
      </c>
      <c r="W17" s="34">
        <f>I73</f>
        <v>24</v>
      </c>
      <c r="X17" s="36">
        <f>I81</f>
        <v>41</v>
      </c>
      <c r="Y17" s="34">
        <f>I89</f>
        <v>41</v>
      </c>
      <c r="Z17" s="34">
        <f>I97</f>
        <v>411</v>
      </c>
      <c r="AA17" s="38">
        <f>I105</f>
        <v>89</v>
      </c>
      <c r="AB17">
        <f>SUM(O17:Z17)</f>
        <v>912</v>
      </c>
    </row>
    <row r="18" spans="1:28" ht="15.95" customHeight="1" x14ac:dyDescent="0.15">
      <c r="F18" s="39"/>
      <c r="G18" s="39"/>
      <c r="H18" s="39"/>
      <c r="I18" s="39"/>
    </row>
    <row r="19" spans="1:28" ht="15.95" customHeight="1" thickBot="1" x14ac:dyDescent="0.2">
      <c r="A19" t="s">
        <v>174</v>
      </c>
      <c r="L19" s="22" t="s">
        <v>14</v>
      </c>
    </row>
    <row r="20" spans="1:28" ht="15.95" customHeight="1" x14ac:dyDescent="0.15">
      <c r="A20" s="15" t="s">
        <v>158</v>
      </c>
      <c r="B20" s="16" t="s">
        <v>159</v>
      </c>
      <c r="C20" s="16" t="s">
        <v>160</v>
      </c>
      <c r="D20" s="16" t="s">
        <v>161</v>
      </c>
      <c r="E20" s="16" t="s">
        <v>162</v>
      </c>
      <c r="F20" s="16" t="s">
        <v>163</v>
      </c>
      <c r="G20" s="16" t="s">
        <v>164</v>
      </c>
      <c r="H20" s="16" t="s">
        <v>165</v>
      </c>
      <c r="I20" s="16" t="s">
        <v>166</v>
      </c>
      <c r="J20" s="17" t="s">
        <v>167</v>
      </c>
      <c r="K20" s="16" t="s">
        <v>4</v>
      </c>
      <c r="L20" s="18" t="s">
        <v>5</v>
      </c>
      <c r="N20" s="22" t="s">
        <v>240</v>
      </c>
      <c r="O20" s="35" t="s">
        <v>239</v>
      </c>
      <c r="R20" s="35" t="s">
        <v>442</v>
      </c>
      <c r="S20" s="35" t="s">
        <v>443</v>
      </c>
      <c r="T20" s="35" t="s">
        <v>444</v>
      </c>
      <c r="U20" s="99" t="s">
        <v>445</v>
      </c>
    </row>
    <row r="21" spans="1:28" ht="15.95" customHeight="1" x14ac:dyDescent="0.15">
      <c r="A21" s="19" t="s">
        <v>168</v>
      </c>
      <c r="B21" s="1">
        <v>4459</v>
      </c>
      <c r="C21" s="1">
        <v>5251</v>
      </c>
      <c r="D21" s="1">
        <v>5675</v>
      </c>
      <c r="E21" s="1">
        <v>10926</v>
      </c>
      <c r="F21" s="1">
        <v>9</v>
      </c>
      <c r="G21" s="1">
        <v>6</v>
      </c>
      <c r="H21" s="1">
        <v>10</v>
      </c>
      <c r="I21" s="1">
        <v>26</v>
      </c>
      <c r="J21" s="12">
        <v>1</v>
      </c>
      <c r="K21" s="100">
        <v>9443</v>
      </c>
      <c r="L21" s="103">
        <f>(ROUND(K21/E25,4))*100</f>
        <v>32.019999999999996</v>
      </c>
      <c r="N21">
        <v>4</v>
      </c>
      <c r="O21" s="1">
        <f>+F9</f>
        <v>20</v>
      </c>
      <c r="Q21" t="s">
        <v>10</v>
      </c>
      <c r="R21" s="35">
        <f>H２３年度!X16</f>
        <v>28</v>
      </c>
      <c r="S21" s="35">
        <f>H２３年度!Y16</f>
        <v>48</v>
      </c>
      <c r="T21" s="35">
        <f>H２３年度!Z16</f>
        <v>153</v>
      </c>
      <c r="U21" s="35">
        <f>SUM(R21:T21,O16:W16)</f>
        <v>710</v>
      </c>
    </row>
    <row r="22" spans="1:28" ht="15.95" customHeight="1" x14ac:dyDescent="0.15">
      <c r="A22" s="19" t="s">
        <v>169</v>
      </c>
      <c r="B22" s="1">
        <v>2456</v>
      </c>
      <c r="C22" s="1">
        <v>2852</v>
      </c>
      <c r="D22" s="1">
        <v>3234</v>
      </c>
      <c r="E22" s="1">
        <v>6086</v>
      </c>
      <c r="F22" s="1">
        <v>1</v>
      </c>
      <c r="G22" s="1">
        <v>10</v>
      </c>
      <c r="H22" s="1">
        <v>2</v>
      </c>
      <c r="I22" s="1">
        <v>8</v>
      </c>
      <c r="J22" s="12">
        <v>-1</v>
      </c>
      <c r="K22" s="101"/>
      <c r="L22" s="104"/>
      <c r="N22">
        <v>5</v>
      </c>
      <c r="O22" s="1">
        <f>+F17</f>
        <v>15</v>
      </c>
      <c r="Q22" t="s">
        <v>11</v>
      </c>
      <c r="R22" s="35">
        <f>H２３年度!X17</f>
        <v>30</v>
      </c>
      <c r="S22" s="35">
        <f>H２３年度!Y17</f>
        <v>49</v>
      </c>
      <c r="T22" s="35">
        <f>H２３年度!Z17</f>
        <v>443</v>
      </c>
      <c r="U22" s="35">
        <f>SUM(R22:T22,O17:W17)</f>
        <v>941</v>
      </c>
    </row>
    <row r="23" spans="1:28" ht="15.95" customHeight="1" x14ac:dyDescent="0.15">
      <c r="A23" s="19" t="s">
        <v>170</v>
      </c>
      <c r="B23" s="1">
        <v>3162</v>
      </c>
      <c r="C23" s="1">
        <v>3769</v>
      </c>
      <c r="D23" s="1">
        <v>4160</v>
      </c>
      <c r="E23" s="1">
        <v>7929</v>
      </c>
      <c r="F23" s="1">
        <v>6</v>
      </c>
      <c r="G23" s="1">
        <v>11</v>
      </c>
      <c r="H23" s="1">
        <v>9</v>
      </c>
      <c r="I23" s="1">
        <v>12</v>
      </c>
      <c r="J23" s="12">
        <v>0</v>
      </c>
      <c r="K23" s="101"/>
      <c r="L23" s="104"/>
      <c r="N23">
        <v>6</v>
      </c>
      <c r="O23" s="1">
        <f>+F25</f>
        <v>21</v>
      </c>
    </row>
    <row r="24" spans="1:28" ht="15.95" customHeight="1" thickBot="1" x14ac:dyDescent="0.2">
      <c r="A24" s="20" t="s">
        <v>171</v>
      </c>
      <c r="B24" s="1">
        <v>1603</v>
      </c>
      <c r="C24" s="1">
        <v>2197</v>
      </c>
      <c r="D24" s="1">
        <v>2352</v>
      </c>
      <c r="E24" s="1">
        <v>4549</v>
      </c>
      <c r="F24" s="1">
        <v>5</v>
      </c>
      <c r="G24" s="1">
        <v>2</v>
      </c>
      <c r="H24" s="1">
        <v>4</v>
      </c>
      <c r="I24" s="1">
        <v>8</v>
      </c>
      <c r="J24" s="12">
        <v>0</v>
      </c>
      <c r="K24" s="101"/>
      <c r="L24" s="104"/>
      <c r="M24" s="57">
        <v>-37</v>
      </c>
      <c r="N24">
        <v>7</v>
      </c>
      <c r="O24" s="1">
        <f>+F33</f>
        <v>20</v>
      </c>
    </row>
    <row r="25" spans="1:28" ht="15.95" customHeight="1" thickBot="1" x14ac:dyDescent="0.2">
      <c r="A25" s="21" t="s">
        <v>172</v>
      </c>
      <c r="B25" s="2">
        <v>11680</v>
      </c>
      <c r="C25" s="2">
        <v>14069</v>
      </c>
      <c r="D25" s="2">
        <v>15421</v>
      </c>
      <c r="E25" s="2">
        <v>29490</v>
      </c>
      <c r="F25" s="2">
        <v>21</v>
      </c>
      <c r="G25" s="2">
        <v>29</v>
      </c>
      <c r="H25" s="2">
        <v>25</v>
      </c>
      <c r="I25" s="2">
        <v>54</v>
      </c>
      <c r="J25" s="2">
        <v>0</v>
      </c>
      <c r="K25" s="102"/>
      <c r="L25" s="105"/>
      <c r="M25" s="57">
        <v>8</v>
      </c>
      <c r="N25">
        <v>8</v>
      </c>
      <c r="O25" s="1">
        <f>+F41</f>
        <v>25</v>
      </c>
    </row>
    <row r="26" spans="1:28" ht="15.95" customHeight="1" x14ac:dyDescent="0.15">
      <c r="N26">
        <v>9</v>
      </c>
      <c r="O26" s="1">
        <f>+F49</f>
        <v>17</v>
      </c>
    </row>
    <row r="27" spans="1:28" ht="15.95" customHeight="1" thickBot="1" x14ac:dyDescent="0.2">
      <c r="A27" t="s">
        <v>175</v>
      </c>
      <c r="L27" s="22" t="s">
        <v>14</v>
      </c>
      <c r="N27">
        <v>10</v>
      </c>
      <c r="O27" s="1">
        <f>+F57</f>
        <v>15</v>
      </c>
    </row>
    <row r="28" spans="1:28" ht="15.95" customHeight="1" x14ac:dyDescent="0.15">
      <c r="A28" s="15" t="s">
        <v>16</v>
      </c>
      <c r="B28" s="16" t="s">
        <v>0</v>
      </c>
      <c r="C28" s="16" t="s">
        <v>1</v>
      </c>
      <c r="D28" s="16" t="s">
        <v>2</v>
      </c>
      <c r="E28" s="16" t="s">
        <v>3</v>
      </c>
      <c r="F28" s="16" t="s">
        <v>12</v>
      </c>
      <c r="G28" s="16" t="s">
        <v>13</v>
      </c>
      <c r="H28" s="16" t="s">
        <v>10</v>
      </c>
      <c r="I28" s="16" t="s">
        <v>11</v>
      </c>
      <c r="J28" s="17" t="s">
        <v>15</v>
      </c>
      <c r="K28" s="16" t="s">
        <v>4</v>
      </c>
      <c r="L28" s="18" t="s">
        <v>5</v>
      </c>
      <c r="N28">
        <v>11</v>
      </c>
      <c r="O28" s="1">
        <f>+F65</f>
        <v>21</v>
      </c>
    </row>
    <row r="29" spans="1:28" ht="15.95" customHeight="1" x14ac:dyDescent="0.15">
      <c r="A29" s="19" t="s">
        <v>6</v>
      </c>
      <c r="B29" s="1">
        <v>4472</v>
      </c>
      <c r="C29" s="1">
        <v>5241</v>
      </c>
      <c r="D29" s="1">
        <v>5697</v>
      </c>
      <c r="E29" s="1">
        <v>10938</v>
      </c>
      <c r="F29" s="1">
        <v>8</v>
      </c>
      <c r="G29" s="1">
        <v>19</v>
      </c>
      <c r="H29" s="1">
        <v>19</v>
      </c>
      <c r="I29" s="1">
        <v>32</v>
      </c>
      <c r="J29" s="12">
        <v>27</v>
      </c>
      <c r="K29" s="100">
        <v>9450</v>
      </c>
      <c r="L29" s="103">
        <f>(ROUND(K29/E33,4))*100</f>
        <v>32.04</v>
      </c>
      <c r="N29">
        <v>12</v>
      </c>
      <c r="O29" s="1">
        <f>+F73</f>
        <v>13</v>
      </c>
    </row>
    <row r="30" spans="1:28" ht="15.95" customHeight="1" x14ac:dyDescent="0.15">
      <c r="A30" s="19" t="s">
        <v>7</v>
      </c>
      <c r="B30" s="1">
        <v>2451</v>
      </c>
      <c r="C30" s="1">
        <v>2851</v>
      </c>
      <c r="D30" s="1">
        <v>3232</v>
      </c>
      <c r="E30" s="1">
        <v>6083</v>
      </c>
      <c r="F30" s="1">
        <v>3</v>
      </c>
      <c r="G30" s="1">
        <v>14</v>
      </c>
      <c r="H30" s="1">
        <v>10</v>
      </c>
      <c r="I30" s="1">
        <v>5</v>
      </c>
      <c r="J30" s="12">
        <v>9</v>
      </c>
      <c r="K30" s="101"/>
      <c r="L30" s="104"/>
      <c r="N30">
        <v>1</v>
      </c>
      <c r="O30" s="1">
        <f>+F81</f>
        <v>19</v>
      </c>
    </row>
    <row r="31" spans="1:28" ht="15.95" customHeight="1" x14ac:dyDescent="0.15">
      <c r="A31" s="19" t="s">
        <v>8</v>
      </c>
      <c r="B31" s="1">
        <v>3161</v>
      </c>
      <c r="C31" s="1">
        <v>3759</v>
      </c>
      <c r="D31" s="1">
        <v>4165</v>
      </c>
      <c r="E31" s="1">
        <v>7924</v>
      </c>
      <c r="F31" s="1">
        <v>5</v>
      </c>
      <c r="G31" s="1">
        <v>11</v>
      </c>
      <c r="H31" s="1">
        <v>12</v>
      </c>
      <c r="I31" s="1">
        <v>18</v>
      </c>
      <c r="J31" s="12">
        <v>9</v>
      </c>
      <c r="K31" s="101"/>
      <c r="L31" s="104"/>
      <c r="N31">
        <v>2</v>
      </c>
      <c r="O31" s="1">
        <f>+F89</f>
        <v>18</v>
      </c>
    </row>
    <row r="32" spans="1:28" ht="15.95" customHeight="1" thickBot="1" x14ac:dyDescent="0.2">
      <c r="A32" s="20" t="s">
        <v>9</v>
      </c>
      <c r="B32" s="1">
        <v>1605</v>
      </c>
      <c r="C32" s="1">
        <v>2195</v>
      </c>
      <c r="D32" s="1">
        <v>2355</v>
      </c>
      <c r="E32" s="1">
        <v>4550</v>
      </c>
      <c r="F32" s="1">
        <v>4</v>
      </c>
      <c r="G32" s="1">
        <v>3</v>
      </c>
      <c r="H32" s="1">
        <v>5</v>
      </c>
      <c r="I32" s="1">
        <v>7</v>
      </c>
      <c r="J32" s="12">
        <v>3</v>
      </c>
      <c r="K32" s="101"/>
      <c r="L32" s="104"/>
      <c r="M32" s="57">
        <v>5</v>
      </c>
      <c r="N32">
        <v>3</v>
      </c>
      <c r="O32" s="1">
        <f>+F97</f>
        <v>19</v>
      </c>
    </row>
    <row r="33" spans="1:15" ht="15.95" customHeight="1" thickBot="1" x14ac:dyDescent="0.2">
      <c r="A33" s="21" t="s">
        <v>17</v>
      </c>
      <c r="B33" s="2">
        <v>11689</v>
      </c>
      <c r="C33" s="2">
        <v>14046</v>
      </c>
      <c r="D33" s="2">
        <v>15449</v>
      </c>
      <c r="E33" s="2">
        <v>29495</v>
      </c>
      <c r="F33" s="2">
        <v>20</v>
      </c>
      <c r="G33" s="2">
        <v>47</v>
      </c>
      <c r="H33" s="2">
        <v>46</v>
      </c>
      <c r="I33" s="2">
        <v>62</v>
      </c>
      <c r="J33" s="2">
        <v>48</v>
      </c>
      <c r="K33" s="102"/>
      <c r="L33" s="105"/>
      <c r="M33" s="57">
        <v>9</v>
      </c>
      <c r="N33" s="22" t="s">
        <v>3</v>
      </c>
      <c r="O33" s="1">
        <f>SUM(O21:O32)</f>
        <v>223</v>
      </c>
    </row>
    <row r="34" spans="1:15" ht="15.95" customHeight="1" x14ac:dyDescent="0.15">
      <c r="K34" s="37"/>
      <c r="L34" s="26" t="str">
        <f>IF(K34=0,"",ROUND(K34/E33,4)*100)</f>
        <v/>
      </c>
    </row>
    <row r="35" spans="1:15" ht="15.95" customHeight="1" thickBot="1" x14ac:dyDescent="0.2">
      <c r="A35" t="s">
        <v>176</v>
      </c>
      <c r="L35" s="22" t="s">
        <v>14</v>
      </c>
    </row>
    <row r="36" spans="1:15" ht="15.95" customHeight="1" x14ac:dyDescent="0.15">
      <c r="A36" s="15" t="s">
        <v>185</v>
      </c>
      <c r="B36" s="16" t="s">
        <v>186</v>
      </c>
      <c r="C36" s="16" t="s">
        <v>187</v>
      </c>
      <c r="D36" s="16" t="s">
        <v>188</v>
      </c>
      <c r="E36" s="16" t="s">
        <v>189</v>
      </c>
      <c r="F36" s="41" t="s">
        <v>190</v>
      </c>
      <c r="G36" s="41" t="s">
        <v>191</v>
      </c>
      <c r="H36" s="41" t="s">
        <v>192</v>
      </c>
      <c r="I36" s="41" t="s">
        <v>193</v>
      </c>
      <c r="J36" s="42" t="s">
        <v>194</v>
      </c>
      <c r="K36" s="16" t="s">
        <v>4</v>
      </c>
      <c r="L36" s="18" t="s">
        <v>5</v>
      </c>
    </row>
    <row r="37" spans="1:15" ht="15.95" customHeight="1" x14ac:dyDescent="0.15">
      <c r="A37" s="19" t="s">
        <v>195</v>
      </c>
      <c r="B37" s="51">
        <v>4466</v>
      </c>
      <c r="C37" s="51">
        <v>5232</v>
      </c>
      <c r="D37" s="51">
        <v>5695</v>
      </c>
      <c r="E37" s="1">
        <v>10927</v>
      </c>
      <c r="F37" s="1">
        <v>7</v>
      </c>
      <c r="G37" s="1">
        <v>14</v>
      </c>
      <c r="H37" s="1">
        <v>19</v>
      </c>
      <c r="I37" s="1">
        <v>20</v>
      </c>
      <c r="J37" s="12">
        <v>0</v>
      </c>
      <c r="K37" s="100">
        <v>9467</v>
      </c>
      <c r="L37" s="103">
        <f>(ROUND(K37/E41,4))*100</f>
        <v>32.11</v>
      </c>
    </row>
    <row r="38" spans="1:15" ht="15.95" customHeight="1" x14ac:dyDescent="0.15">
      <c r="A38" s="19" t="s">
        <v>196</v>
      </c>
      <c r="B38" s="51">
        <v>2454</v>
      </c>
      <c r="C38" s="51">
        <v>2855</v>
      </c>
      <c r="D38" s="51">
        <v>3236</v>
      </c>
      <c r="E38" s="1">
        <v>6091</v>
      </c>
      <c r="F38" s="1">
        <v>7</v>
      </c>
      <c r="G38" s="1">
        <v>14</v>
      </c>
      <c r="H38" s="1">
        <v>8</v>
      </c>
      <c r="I38" s="1">
        <v>4</v>
      </c>
      <c r="J38" s="12">
        <v>-1</v>
      </c>
      <c r="K38" s="101"/>
      <c r="L38" s="104"/>
    </row>
    <row r="39" spans="1:15" ht="15.95" customHeight="1" x14ac:dyDescent="0.15">
      <c r="A39" s="19" t="s">
        <v>197</v>
      </c>
      <c r="B39" s="51">
        <v>3158</v>
      </c>
      <c r="C39" s="51">
        <v>3763</v>
      </c>
      <c r="D39" s="51">
        <v>4158</v>
      </c>
      <c r="E39" s="1">
        <v>7921</v>
      </c>
      <c r="F39" s="1">
        <v>6</v>
      </c>
      <c r="G39" s="1">
        <v>7</v>
      </c>
      <c r="H39" s="1">
        <v>25</v>
      </c>
      <c r="I39" s="1">
        <v>19</v>
      </c>
      <c r="J39" s="12">
        <v>-1</v>
      </c>
      <c r="K39" s="101"/>
      <c r="L39" s="104"/>
    </row>
    <row r="40" spans="1:15" ht="15.95" customHeight="1" thickBot="1" x14ac:dyDescent="0.2">
      <c r="A40" s="20" t="s">
        <v>198</v>
      </c>
      <c r="B40" s="52">
        <v>1608</v>
      </c>
      <c r="C40" s="52">
        <v>2194</v>
      </c>
      <c r="D40" s="52">
        <v>2351</v>
      </c>
      <c r="E40" s="53">
        <v>4545</v>
      </c>
      <c r="F40" s="1">
        <v>5</v>
      </c>
      <c r="G40" s="1">
        <v>4</v>
      </c>
      <c r="H40" s="1">
        <v>6</v>
      </c>
      <c r="I40" s="1">
        <v>10</v>
      </c>
      <c r="J40" s="12">
        <v>0</v>
      </c>
      <c r="K40" s="101"/>
      <c r="L40" s="104"/>
    </row>
    <row r="41" spans="1:15" ht="15.95" customHeight="1" thickBot="1" x14ac:dyDescent="0.2">
      <c r="A41" s="21" t="s">
        <v>199</v>
      </c>
      <c r="B41" s="2">
        <v>11686</v>
      </c>
      <c r="C41" s="2">
        <v>14044</v>
      </c>
      <c r="D41" s="2">
        <v>15440</v>
      </c>
      <c r="E41" s="2">
        <v>29484</v>
      </c>
      <c r="F41" s="2">
        <v>25</v>
      </c>
      <c r="G41" s="2">
        <v>39</v>
      </c>
      <c r="H41" s="2">
        <v>58</v>
      </c>
      <c r="I41" s="2">
        <v>53</v>
      </c>
      <c r="J41" s="2">
        <v>-2</v>
      </c>
      <c r="K41" s="102"/>
      <c r="L41" s="105"/>
      <c r="M41" s="57" t="str">
        <f>IF(SUM(F41:J41)=0,"",IF((E33+F41-G41+H41-I41+J41)=E41,"","エラー"))</f>
        <v/>
      </c>
    </row>
    <row r="42" spans="1:15" ht="15.95" customHeight="1" x14ac:dyDescent="0.15">
      <c r="F42" s="39"/>
      <c r="G42" s="39"/>
      <c r="H42" s="39"/>
      <c r="I42" s="39"/>
      <c r="J42" s="40"/>
    </row>
    <row r="43" spans="1:15" ht="15.95" customHeight="1" thickBot="1" x14ac:dyDescent="0.2">
      <c r="A43" t="s">
        <v>177</v>
      </c>
      <c r="L43" s="22" t="s">
        <v>14</v>
      </c>
    </row>
    <row r="44" spans="1:15" ht="15.95" customHeight="1" x14ac:dyDescent="0.15">
      <c r="A44" s="15" t="s">
        <v>16</v>
      </c>
      <c r="B44" s="16" t="s">
        <v>0</v>
      </c>
      <c r="C44" s="16" t="s">
        <v>1</v>
      </c>
      <c r="D44" s="16" t="s">
        <v>2</v>
      </c>
      <c r="E44" s="16" t="s">
        <v>3</v>
      </c>
      <c r="F44" s="16" t="s">
        <v>12</v>
      </c>
      <c r="G44" s="16" t="s">
        <v>13</v>
      </c>
      <c r="H44" s="16" t="s">
        <v>10</v>
      </c>
      <c r="I44" s="16" t="s">
        <v>11</v>
      </c>
      <c r="J44" s="17" t="s">
        <v>15</v>
      </c>
      <c r="K44" s="16" t="s">
        <v>4</v>
      </c>
      <c r="L44" s="18" t="s">
        <v>5</v>
      </c>
    </row>
    <row r="45" spans="1:15" ht="15.95" customHeight="1" x14ac:dyDescent="0.15">
      <c r="A45" s="19" t="s">
        <v>6</v>
      </c>
      <c r="B45" s="1">
        <v>4457</v>
      </c>
      <c r="C45" s="1">
        <v>5227</v>
      </c>
      <c r="D45" s="1">
        <v>5683</v>
      </c>
      <c r="E45" s="1">
        <v>10910</v>
      </c>
      <c r="F45" s="1">
        <v>6</v>
      </c>
      <c r="G45" s="1">
        <v>13</v>
      </c>
      <c r="H45" s="1">
        <v>8</v>
      </c>
      <c r="I45" s="1">
        <v>12</v>
      </c>
      <c r="J45" s="12">
        <v>0</v>
      </c>
      <c r="K45" s="100">
        <v>9473</v>
      </c>
      <c r="L45" s="103">
        <f>(ROUND(K45/E49,4))*100</f>
        <v>32.159999999999997</v>
      </c>
    </row>
    <row r="46" spans="1:15" ht="15.95" customHeight="1" x14ac:dyDescent="0.15">
      <c r="A46" s="19" t="s">
        <v>7</v>
      </c>
      <c r="B46" s="1">
        <v>2456</v>
      </c>
      <c r="C46" s="1">
        <v>2854</v>
      </c>
      <c r="D46" s="1">
        <v>3231</v>
      </c>
      <c r="E46" s="1">
        <v>6085</v>
      </c>
      <c r="F46" s="1">
        <v>6</v>
      </c>
      <c r="G46" s="1">
        <v>11</v>
      </c>
      <c r="H46" s="1">
        <v>1</v>
      </c>
      <c r="I46" s="1">
        <v>4</v>
      </c>
      <c r="J46" s="12">
        <v>0</v>
      </c>
      <c r="K46" s="101"/>
      <c r="L46" s="104"/>
    </row>
    <row r="47" spans="1:15" ht="15.95" customHeight="1" x14ac:dyDescent="0.15">
      <c r="A47" s="19" t="s">
        <v>8</v>
      </c>
      <c r="B47" s="1">
        <v>3161</v>
      </c>
      <c r="C47" s="1">
        <v>3758</v>
      </c>
      <c r="D47" s="1">
        <v>4160</v>
      </c>
      <c r="E47" s="1">
        <v>7918</v>
      </c>
      <c r="F47" s="1">
        <v>3</v>
      </c>
      <c r="G47" s="1">
        <v>8</v>
      </c>
      <c r="H47" s="1">
        <v>4</v>
      </c>
      <c r="I47" s="1">
        <v>7</v>
      </c>
      <c r="J47" s="12">
        <v>0</v>
      </c>
      <c r="K47" s="101"/>
      <c r="L47" s="104"/>
    </row>
    <row r="48" spans="1:15" ht="15.95" customHeight="1" thickBot="1" x14ac:dyDescent="0.2">
      <c r="A48" s="20" t="s">
        <v>9</v>
      </c>
      <c r="B48" s="1">
        <v>1609</v>
      </c>
      <c r="C48" s="1">
        <v>2191</v>
      </c>
      <c r="D48" s="1">
        <v>2350</v>
      </c>
      <c r="E48" s="1">
        <v>4541</v>
      </c>
      <c r="F48" s="1">
        <v>2</v>
      </c>
      <c r="G48" s="1">
        <v>8</v>
      </c>
      <c r="H48" s="1">
        <v>7</v>
      </c>
      <c r="I48" s="1">
        <v>4</v>
      </c>
      <c r="J48" s="12">
        <v>0</v>
      </c>
      <c r="K48" s="101"/>
      <c r="L48" s="104"/>
      <c r="M48" s="58">
        <f>+E49-E41</f>
        <v>-30</v>
      </c>
      <c r="N48" t="s">
        <v>200</v>
      </c>
    </row>
    <row r="49" spans="1:14" ht="15.95" customHeight="1" thickBot="1" x14ac:dyDescent="0.2">
      <c r="A49" s="21" t="s">
        <v>17</v>
      </c>
      <c r="B49" s="2">
        <v>11683</v>
      </c>
      <c r="C49" s="2">
        <v>14030</v>
      </c>
      <c r="D49" s="2">
        <v>15424</v>
      </c>
      <c r="E49" s="2">
        <v>29454</v>
      </c>
      <c r="F49" s="2">
        <v>17</v>
      </c>
      <c r="G49" s="2">
        <v>40</v>
      </c>
      <c r="H49" s="2">
        <v>20</v>
      </c>
      <c r="I49" s="2">
        <v>27</v>
      </c>
      <c r="J49" s="2">
        <v>0</v>
      </c>
      <c r="K49" s="102"/>
      <c r="L49" s="105"/>
      <c r="M49" s="58">
        <f>+B49-B41</f>
        <v>-3</v>
      </c>
      <c r="N49" t="s">
        <v>201</v>
      </c>
    </row>
    <row r="51" spans="1:14" ht="15.95" customHeight="1" thickBot="1" x14ac:dyDescent="0.2">
      <c r="A51" t="s">
        <v>178</v>
      </c>
      <c r="L51" s="22" t="s">
        <v>14</v>
      </c>
    </row>
    <row r="52" spans="1:14" ht="15.95" customHeight="1" x14ac:dyDescent="0.15">
      <c r="A52" s="15" t="s">
        <v>185</v>
      </c>
      <c r="B52" s="16" t="s">
        <v>186</v>
      </c>
      <c r="C52" s="16" t="s">
        <v>187</v>
      </c>
      <c r="D52" s="16" t="s">
        <v>188</v>
      </c>
      <c r="E52" s="16" t="s">
        <v>189</v>
      </c>
      <c r="F52" s="16" t="s">
        <v>190</v>
      </c>
      <c r="G52" s="16" t="s">
        <v>191</v>
      </c>
      <c r="H52" s="16" t="s">
        <v>192</v>
      </c>
      <c r="I52" s="16" t="s">
        <v>193</v>
      </c>
      <c r="J52" s="17" t="s">
        <v>194</v>
      </c>
      <c r="K52" s="16" t="s">
        <v>4</v>
      </c>
      <c r="L52" s="18" t="s">
        <v>5</v>
      </c>
    </row>
    <row r="53" spans="1:14" ht="15.95" customHeight="1" x14ac:dyDescent="0.15">
      <c r="A53" s="19" t="s">
        <v>195</v>
      </c>
      <c r="B53" s="1">
        <v>4453</v>
      </c>
      <c r="C53" s="1">
        <v>5230</v>
      </c>
      <c r="D53" s="1">
        <v>5672</v>
      </c>
      <c r="E53" s="1">
        <v>10902</v>
      </c>
      <c r="F53" s="1">
        <v>6</v>
      </c>
      <c r="G53" s="1">
        <v>16</v>
      </c>
      <c r="H53" s="1">
        <v>14</v>
      </c>
      <c r="I53" s="1">
        <v>11</v>
      </c>
      <c r="J53" s="12">
        <v>1</v>
      </c>
      <c r="K53" s="100">
        <v>9480</v>
      </c>
      <c r="L53" s="103">
        <f>(ROUND(K53/E57,4))*100</f>
        <v>32.22</v>
      </c>
    </row>
    <row r="54" spans="1:14" ht="15.95" customHeight="1" x14ac:dyDescent="0.15">
      <c r="A54" s="19" t="s">
        <v>196</v>
      </c>
      <c r="B54" s="1">
        <v>2459</v>
      </c>
      <c r="C54" s="1">
        <v>2854</v>
      </c>
      <c r="D54" s="1">
        <v>3220</v>
      </c>
      <c r="E54" s="1">
        <v>6074</v>
      </c>
      <c r="F54" s="1">
        <v>3</v>
      </c>
      <c r="G54" s="1">
        <v>13</v>
      </c>
      <c r="H54" s="1">
        <v>3</v>
      </c>
      <c r="I54" s="1">
        <v>7</v>
      </c>
      <c r="J54" s="12">
        <v>0</v>
      </c>
      <c r="K54" s="101"/>
      <c r="L54" s="104"/>
    </row>
    <row r="55" spans="1:14" ht="15.95" customHeight="1" x14ac:dyDescent="0.15">
      <c r="A55" s="19" t="s">
        <v>197</v>
      </c>
      <c r="B55" s="1">
        <v>3158</v>
      </c>
      <c r="C55" s="1">
        <v>3750</v>
      </c>
      <c r="D55" s="1">
        <v>4157</v>
      </c>
      <c r="E55" s="1">
        <v>7907</v>
      </c>
      <c r="F55" s="1">
        <v>2</v>
      </c>
      <c r="G55" s="1">
        <v>11</v>
      </c>
      <c r="H55" s="1">
        <v>6</v>
      </c>
      <c r="I55" s="1">
        <v>7</v>
      </c>
      <c r="J55" s="12">
        <v>-1</v>
      </c>
      <c r="K55" s="101"/>
      <c r="L55" s="104"/>
    </row>
    <row r="56" spans="1:14" ht="15.95" customHeight="1" thickBot="1" x14ac:dyDescent="0.2">
      <c r="A56" s="20" t="s">
        <v>198</v>
      </c>
      <c r="B56" s="1">
        <v>1613</v>
      </c>
      <c r="C56" s="1">
        <v>2188</v>
      </c>
      <c r="D56" s="1">
        <v>2355</v>
      </c>
      <c r="E56" s="1">
        <v>4543</v>
      </c>
      <c r="F56" s="1">
        <v>4</v>
      </c>
      <c r="G56" s="1">
        <v>4</v>
      </c>
      <c r="H56" s="1">
        <v>6</v>
      </c>
      <c r="I56" s="1">
        <v>3</v>
      </c>
      <c r="J56" s="12">
        <v>0</v>
      </c>
      <c r="K56" s="101"/>
      <c r="L56" s="104"/>
      <c r="M56" s="58">
        <f>+E57-E49</f>
        <v>-28</v>
      </c>
      <c r="N56" t="s">
        <v>200</v>
      </c>
    </row>
    <row r="57" spans="1:14" ht="15.95" customHeight="1" thickBot="1" x14ac:dyDescent="0.2">
      <c r="A57" s="21" t="s">
        <v>199</v>
      </c>
      <c r="B57" s="2">
        <v>11683</v>
      </c>
      <c r="C57" s="2">
        <v>14022</v>
      </c>
      <c r="D57" s="2">
        <v>15404</v>
      </c>
      <c r="E57" s="2">
        <v>29426</v>
      </c>
      <c r="F57" s="2">
        <v>15</v>
      </c>
      <c r="G57" s="2">
        <v>44</v>
      </c>
      <c r="H57" s="2">
        <v>29</v>
      </c>
      <c r="I57" s="2">
        <v>28</v>
      </c>
      <c r="J57" s="2">
        <v>0</v>
      </c>
      <c r="K57" s="102"/>
      <c r="L57" s="105"/>
      <c r="M57" s="58">
        <f>+B57-B49</f>
        <v>0</v>
      </c>
      <c r="N57" t="s">
        <v>201</v>
      </c>
    </row>
    <row r="58" spans="1:14" ht="15.95" customHeight="1" x14ac:dyDescent="0.15"/>
    <row r="59" spans="1:14" ht="15.95" customHeight="1" thickBot="1" x14ac:dyDescent="0.2">
      <c r="A59" t="s">
        <v>179</v>
      </c>
      <c r="L59" s="22" t="s">
        <v>14</v>
      </c>
    </row>
    <row r="60" spans="1:14" ht="15.95" customHeight="1" x14ac:dyDescent="0.15">
      <c r="A60" s="15" t="s">
        <v>16</v>
      </c>
      <c r="B60" s="16" t="s">
        <v>0</v>
      </c>
      <c r="C60" s="16" t="s">
        <v>1</v>
      </c>
      <c r="D60" s="16" t="s">
        <v>2</v>
      </c>
      <c r="E60" s="16" t="s">
        <v>3</v>
      </c>
      <c r="F60" s="16" t="s">
        <v>12</v>
      </c>
      <c r="G60" s="16" t="s">
        <v>13</v>
      </c>
      <c r="H60" s="16" t="s">
        <v>10</v>
      </c>
      <c r="I60" s="16" t="s">
        <v>11</v>
      </c>
      <c r="J60" s="17" t="s">
        <v>15</v>
      </c>
      <c r="K60" s="16" t="s">
        <v>4</v>
      </c>
      <c r="L60" s="18" t="s">
        <v>5</v>
      </c>
    </row>
    <row r="61" spans="1:14" ht="15.95" customHeight="1" x14ac:dyDescent="0.15">
      <c r="A61" s="19" t="s">
        <v>6</v>
      </c>
      <c r="B61" s="1">
        <v>4445</v>
      </c>
      <c r="C61" s="1">
        <v>5222</v>
      </c>
      <c r="D61" s="1">
        <v>5672</v>
      </c>
      <c r="E61" s="1">
        <v>10894</v>
      </c>
      <c r="F61" s="1">
        <v>9</v>
      </c>
      <c r="G61" s="1">
        <v>17</v>
      </c>
      <c r="H61" s="1">
        <v>16</v>
      </c>
      <c r="I61" s="1">
        <v>23</v>
      </c>
      <c r="J61" s="12">
        <v>0</v>
      </c>
      <c r="K61" s="100">
        <v>9487</v>
      </c>
      <c r="L61" s="103">
        <f>(ROUND(K61/E65,4))*100</f>
        <v>32.26</v>
      </c>
    </row>
    <row r="62" spans="1:14" ht="15.95" customHeight="1" x14ac:dyDescent="0.15">
      <c r="A62" s="19" t="s">
        <v>7</v>
      </c>
      <c r="B62" s="1">
        <v>2456</v>
      </c>
      <c r="C62" s="1">
        <v>2856</v>
      </c>
      <c r="D62" s="1">
        <v>3216</v>
      </c>
      <c r="E62" s="1">
        <v>6072</v>
      </c>
      <c r="F62" s="1">
        <v>7</v>
      </c>
      <c r="G62" s="1">
        <v>12</v>
      </c>
      <c r="H62" s="1">
        <v>5</v>
      </c>
      <c r="I62" s="1">
        <v>5</v>
      </c>
      <c r="J62" s="12">
        <v>0</v>
      </c>
      <c r="K62" s="101"/>
      <c r="L62" s="104"/>
    </row>
    <row r="63" spans="1:14" ht="15.95" customHeight="1" x14ac:dyDescent="0.15">
      <c r="A63" s="19" t="s">
        <v>8</v>
      </c>
      <c r="B63" s="1">
        <v>3160</v>
      </c>
      <c r="C63" s="1">
        <v>3747</v>
      </c>
      <c r="D63" s="1">
        <v>4152</v>
      </c>
      <c r="E63" s="1">
        <v>7899</v>
      </c>
      <c r="F63" s="1">
        <v>1</v>
      </c>
      <c r="G63" s="1">
        <v>7</v>
      </c>
      <c r="H63" s="1">
        <v>7</v>
      </c>
      <c r="I63" s="1">
        <v>4</v>
      </c>
      <c r="J63" s="12">
        <v>0</v>
      </c>
      <c r="K63" s="101"/>
      <c r="L63" s="104"/>
    </row>
    <row r="64" spans="1:14" ht="15.95" customHeight="1" thickBot="1" x14ac:dyDescent="0.2">
      <c r="A64" s="20" t="s">
        <v>9</v>
      </c>
      <c r="B64" s="1">
        <v>1615</v>
      </c>
      <c r="C64" s="1">
        <v>2189</v>
      </c>
      <c r="D64" s="1">
        <v>2354</v>
      </c>
      <c r="E64" s="1">
        <v>4543</v>
      </c>
      <c r="F64" s="1">
        <v>4</v>
      </c>
      <c r="G64" s="1">
        <v>1</v>
      </c>
      <c r="H64" s="1">
        <v>2</v>
      </c>
      <c r="I64" s="1">
        <v>0</v>
      </c>
      <c r="J64" s="12">
        <v>0</v>
      </c>
      <c r="K64" s="101"/>
      <c r="L64" s="104"/>
      <c r="M64" s="58">
        <f>+E65-E57</f>
        <v>-18</v>
      </c>
      <c r="N64" t="s">
        <v>200</v>
      </c>
    </row>
    <row r="65" spans="1:14" ht="15.95" customHeight="1" thickBot="1" x14ac:dyDescent="0.2">
      <c r="A65" s="21" t="s">
        <v>17</v>
      </c>
      <c r="B65" s="2">
        <v>11676</v>
      </c>
      <c r="C65" s="2">
        <v>14014</v>
      </c>
      <c r="D65" s="2">
        <v>15394</v>
      </c>
      <c r="E65" s="2">
        <v>29408</v>
      </c>
      <c r="F65" s="2">
        <v>21</v>
      </c>
      <c r="G65" s="2">
        <v>37</v>
      </c>
      <c r="H65" s="2">
        <v>30</v>
      </c>
      <c r="I65" s="2">
        <v>32</v>
      </c>
      <c r="J65" s="2">
        <v>0</v>
      </c>
      <c r="K65" s="102"/>
      <c r="L65" s="105"/>
      <c r="M65" s="58">
        <f>+B65-B57</f>
        <v>-7</v>
      </c>
      <c r="N65" t="s">
        <v>201</v>
      </c>
    </row>
    <row r="66" spans="1:14" ht="15.95" customHeight="1" x14ac:dyDescent="0.15"/>
    <row r="67" spans="1:14" ht="15.95" customHeight="1" thickBot="1" x14ac:dyDescent="0.2">
      <c r="A67" t="s">
        <v>180</v>
      </c>
      <c r="L67" s="22" t="s">
        <v>14</v>
      </c>
    </row>
    <row r="68" spans="1:14" ht="15.95" customHeight="1" x14ac:dyDescent="0.15">
      <c r="A68" s="15" t="s">
        <v>185</v>
      </c>
      <c r="B68" s="16" t="s">
        <v>186</v>
      </c>
      <c r="C68" s="16" t="s">
        <v>187</v>
      </c>
      <c r="D68" s="16" t="s">
        <v>188</v>
      </c>
      <c r="E68" s="16" t="s">
        <v>189</v>
      </c>
      <c r="F68" s="16" t="s">
        <v>190</v>
      </c>
      <c r="G68" s="16" t="s">
        <v>191</v>
      </c>
      <c r="H68" s="16" t="s">
        <v>192</v>
      </c>
      <c r="I68" s="16" t="s">
        <v>193</v>
      </c>
      <c r="J68" s="17" t="s">
        <v>194</v>
      </c>
      <c r="K68" s="16" t="s">
        <v>4</v>
      </c>
      <c r="L68" s="18" t="s">
        <v>5</v>
      </c>
    </row>
    <row r="69" spans="1:14" ht="15.95" customHeight="1" x14ac:dyDescent="0.15">
      <c r="A69" s="19" t="s">
        <v>195</v>
      </c>
      <c r="B69" s="1">
        <v>4446</v>
      </c>
      <c r="C69" s="1">
        <v>5213</v>
      </c>
      <c r="D69" s="1">
        <v>5668</v>
      </c>
      <c r="E69" s="1">
        <v>10881</v>
      </c>
      <c r="F69" s="1">
        <v>7</v>
      </c>
      <c r="G69" s="1">
        <v>14</v>
      </c>
      <c r="H69" s="1">
        <v>21</v>
      </c>
      <c r="I69" s="1">
        <v>8</v>
      </c>
      <c r="J69" s="12">
        <v>1</v>
      </c>
      <c r="K69" s="59"/>
      <c r="L69" s="103">
        <f>(ROUND(K71/E73,4))*100</f>
        <v>32.32</v>
      </c>
    </row>
    <row r="70" spans="1:14" ht="15.95" customHeight="1" x14ac:dyDescent="0.15">
      <c r="A70" s="19" t="s">
        <v>196</v>
      </c>
      <c r="B70" s="1">
        <v>2459</v>
      </c>
      <c r="C70" s="1">
        <v>2852</v>
      </c>
      <c r="D70" s="1">
        <v>3218</v>
      </c>
      <c r="E70" s="1">
        <v>6070</v>
      </c>
      <c r="F70" s="1">
        <v>3</v>
      </c>
      <c r="G70" s="1">
        <v>14</v>
      </c>
      <c r="H70" s="1">
        <v>13</v>
      </c>
      <c r="I70" s="1">
        <v>5</v>
      </c>
      <c r="J70" s="12">
        <v>0</v>
      </c>
      <c r="K70" s="60"/>
      <c r="L70" s="104"/>
    </row>
    <row r="71" spans="1:14" ht="15.95" customHeight="1" x14ac:dyDescent="0.15">
      <c r="A71" s="19" t="s">
        <v>197</v>
      </c>
      <c r="B71" s="1">
        <v>3165</v>
      </c>
      <c r="C71" s="1">
        <v>3751</v>
      </c>
      <c r="D71" s="1">
        <v>4157</v>
      </c>
      <c r="E71" s="1">
        <v>7908</v>
      </c>
      <c r="F71" s="1">
        <v>2</v>
      </c>
      <c r="G71" s="1">
        <v>7</v>
      </c>
      <c r="H71" s="1">
        <v>7</v>
      </c>
      <c r="I71" s="1">
        <v>8</v>
      </c>
      <c r="J71" s="12">
        <v>0</v>
      </c>
      <c r="K71" s="60">
        <v>9504</v>
      </c>
      <c r="L71" s="104"/>
    </row>
    <row r="72" spans="1:14" ht="15.95" customHeight="1" thickBot="1" x14ac:dyDescent="0.2">
      <c r="A72" s="20" t="s">
        <v>198</v>
      </c>
      <c r="B72" s="1">
        <v>1617</v>
      </c>
      <c r="C72" s="1">
        <v>2189</v>
      </c>
      <c r="D72" s="1">
        <v>2354</v>
      </c>
      <c r="E72" s="1">
        <v>4543</v>
      </c>
      <c r="F72" s="1">
        <v>1</v>
      </c>
      <c r="G72" s="1">
        <v>5</v>
      </c>
      <c r="H72" s="1">
        <v>3</v>
      </c>
      <c r="I72" s="1">
        <v>3</v>
      </c>
      <c r="J72" s="12">
        <v>0</v>
      </c>
      <c r="K72" s="60"/>
      <c r="L72" s="104"/>
      <c r="M72" s="58">
        <f>+E73-E65</f>
        <v>-6</v>
      </c>
      <c r="N72" t="s">
        <v>200</v>
      </c>
    </row>
    <row r="73" spans="1:14" ht="15.95" customHeight="1" thickBot="1" x14ac:dyDescent="0.2">
      <c r="A73" s="21" t="s">
        <v>199</v>
      </c>
      <c r="B73" s="2">
        <v>11687</v>
      </c>
      <c r="C73" s="2">
        <v>14005</v>
      </c>
      <c r="D73" s="2">
        <v>15397</v>
      </c>
      <c r="E73" s="2">
        <v>29402</v>
      </c>
      <c r="F73" s="2">
        <v>13</v>
      </c>
      <c r="G73" s="2">
        <v>40</v>
      </c>
      <c r="H73" s="2">
        <v>44</v>
      </c>
      <c r="I73" s="2">
        <v>24</v>
      </c>
      <c r="J73" s="2">
        <v>1</v>
      </c>
      <c r="K73" s="61"/>
      <c r="L73" s="105"/>
      <c r="M73" s="58">
        <f>+B73-B65</f>
        <v>11</v>
      </c>
      <c r="N73" t="s">
        <v>201</v>
      </c>
    </row>
    <row r="74" spans="1:14" ht="15.95" customHeight="1" x14ac:dyDescent="0.15"/>
    <row r="75" spans="1:14" ht="15.95" customHeight="1" thickBot="1" x14ac:dyDescent="0.2">
      <c r="A75" t="s">
        <v>181</v>
      </c>
      <c r="L75" s="22" t="s">
        <v>14</v>
      </c>
    </row>
    <row r="76" spans="1:14" ht="15.95" customHeight="1" x14ac:dyDescent="0.15">
      <c r="A76" s="15" t="s">
        <v>16</v>
      </c>
      <c r="B76" s="16" t="s">
        <v>0</v>
      </c>
      <c r="C76" s="16" t="s">
        <v>1</v>
      </c>
      <c r="D76" s="16" t="s">
        <v>2</v>
      </c>
      <c r="E76" s="16" t="s">
        <v>3</v>
      </c>
      <c r="F76" s="16" t="s">
        <v>12</v>
      </c>
      <c r="G76" s="16" t="s">
        <v>13</v>
      </c>
      <c r="H76" s="16" t="s">
        <v>10</v>
      </c>
      <c r="I76" s="16" t="s">
        <v>11</v>
      </c>
      <c r="J76" s="17" t="s">
        <v>15</v>
      </c>
      <c r="K76" s="16" t="s">
        <v>4</v>
      </c>
      <c r="L76" s="18" t="s">
        <v>5</v>
      </c>
    </row>
    <row r="77" spans="1:14" ht="15.95" customHeight="1" x14ac:dyDescent="0.15">
      <c r="A77" s="19" t="s">
        <v>6</v>
      </c>
      <c r="B77" s="1">
        <v>4433</v>
      </c>
      <c r="C77" s="1">
        <v>5198</v>
      </c>
      <c r="D77" s="1">
        <v>5660</v>
      </c>
      <c r="E77" s="1">
        <v>10858</v>
      </c>
      <c r="F77" s="1">
        <v>9</v>
      </c>
      <c r="G77" s="1">
        <v>21</v>
      </c>
      <c r="H77" s="1">
        <v>9</v>
      </c>
      <c r="I77" s="1">
        <v>17</v>
      </c>
      <c r="J77" s="12">
        <v>0</v>
      </c>
      <c r="K77" s="62"/>
      <c r="L77" s="103">
        <f>(ROUND(K79/E81,4))*100</f>
        <v>32.409999999999997</v>
      </c>
    </row>
    <row r="78" spans="1:14" ht="15.95" customHeight="1" x14ac:dyDescent="0.15">
      <c r="A78" s="19" t="s">
        <v>7</v>
      </c>
      <c r="B78" s="1">
        <v>2464</v>
      </c>
      <c r="C78" s="1">
        <v>2848</v>
      </c>
      <c r="D78" s="1">
        <v>3216</v>
      </c>
      <c r="E78" s="1">
        <v>6064</v>
      </c>
      <c r="F78" s="1">
        <v>4</v>
      </c>
      <c r="G78" s="1">
        <v>9</v>
      </c>
      <c r="H78" s="1">
        <v>10</v>
      </c>
      <c r="I78" s="1">
        <v>10</v>
      </c>
      <c r="J78" s="12">
        <v>0</v>
      </c>
      <c r="K78" s="60"/>
      <c r="L78" s="104"/>
    </row>
    <row r="79" spans="1:14" ht="15.95" customHeight="1" x14ac:dyDescent="0.15">
      <c r="A79" s="19" t="s">
        <v>8</v>
      </c>
      <c r="B79" s="1">
        <v>3165</v>
      </c>
      <c r="C79" s="1">
        <v>3748</v>
      </c>
      <c r="D79" s="1">
        <v>4154</v>
      </c>
      <c r="E79" s="1">
        <v>7902</v>
      </c>
      <c r="F79" s="1">
        <v>2</v>
      </c>
      <c r="G79" s="1">
        <v>12</v>
      </c>
      <c r="H79" s="1">
        <v>10</v>
      </c>
      <c r="I79" s="1">
        <v>8</v>
      </c>
      <c r="J79" s="12">
        <v>0</v>
      </c>
      <c r="K79" s="60">
        <v>9514</v>
      </c>
      <c r="L79" s="104"/>
    </row>
    <row r="80" spans="1:14" ht="15.95" customHeight="1" thickBot="1" x14ac:dyDescent="0.2">
      <c r="A80" s="20" t="s">
        <v>9</v>
      </c>
      <c r="B80" s="1">
        <v>1617</v>
      </c>
      <c r="C80" s="1">
        <v>2186</v>
      </c>
      <c r="D80" s="1">
        <v>2348</v>
      </c>
      <c r="E80" s="1">
        <v>4534</v>
      </c>
      <c r="F80" s="1">
        <v>4</v>
      </c>
      <c r="G80" s="1">
        <v>12</v>
      </c>
      <c r="H80" s="1">
        <v>2</v>
      </c>
      <c r="I80" s="1">
        <v>6</v>
      </c>
      <c r="J80" s="12">
        <v>1</v>
      </c>
      <c r="K80" s="60"/>
      <c r="L80" s="104"/>
      <c r="M80" s="58">
        <f>+E81-E73</f>
        <v>-44</v>
      </c>
      <c r="N80" t="s">
        <v>200</v>
      </c>
    </row>
    <row r="81" spans="1:14" ht="15.95" customHeight="1" thickBot="1" x14ac:dyDescent="0.2">
      <c r="A81" s="21" t="s">
        <v>17</v>
      </c>
      <c r="B81" s="2">
        <v>11679</v>
      </c>
      <c r="C81" s="2">
        <v>13980</v>
      </c>
      <c r="D81" s="2">
        <v>15378</v>
      </c>
      <c r="E81" s="2">
        <v>29358</v>
      </c>
      <c r="F81" s="2">
        <v>19</v>
      </c>
      <c r="G81" s="2">
        <v>54</v>
      </c>
      <c r="H81" s="2">
        <v>31</v>
      </c>
      <c r="I81" s="2">
        <v>41</v>
      </c>
      <c r="J81" s="2">
        <v>1</v>
      </c>
      <c r="K81" s="61"/>
      <c r="L81" s="105"/>
      <c r="M81" s="58">
        <f>+B81-B73</f>
        <v>-8</v>
      </c>
      <c r="N81" t="s">
        <v>201</v>
      </c>
    </row>
    <row r="83" spans="1:14" ht="15.95" customHeight="1" thickBot="1" x14ac:dyDescent="0.2">
      <c r="A83" t="s">
        <v>182</v>
      </c>
      <c r="L83" s="22" t="s">
        <v>14</v>
      </c>
    </row>
    <row r="84" spans="1:14" ht="15.95" customHeight="1" x14ac:dyDescent="0.15">
      <c r="A84" s="15" t="s">
        <v>185</v>
      </c>
      <c r="B84" s="16" t="s">
        <v>186</v>
      </c>
      <c r="C84" s="16" t="s">
        <v>187</v>
      </c>
      <c r="D84" s="16" t="s">
        <v>188</v>
      </c>
      <c r="E84" s="16" t="s">
        <v>189</v>
      </c>
      <c r="F84" s="16" t="s">
        <v>190</v>
      </c>
      <c r="G84" s="16" t="s">
        <v>191</v>
      </c>
      <c r="H84" s="16" t="s">
        <v>192</v>
      </c>
      <c r="I84" s="16" t="s">
        <v>193</v>
      </c>
      <c r="J84" s="17" t="s">
        <v>194</v>
      </c>
      <c r="K84" s="16" t="s">
        <v>202</v>
      </c>
      <c r="L84" s="18" t="s">
        <v>5</v>
      </c>
    </row>
    <row r="85" spans="1:14" ht="15.95" customHeight="1" x14ac:dyDescent="0.15">
      <c r="A85" s="19" t="s">
        <v>195</v>
      </c>
      <c r="B85" s="1">
        <v>4433</v>
      </c>
      <c r="C85" s="1">
        <v>5198</v>
      </c>
      <c r="D85" s="1">
        <v>5649</v>
      </c>
      <c r="E85" s="1">
        <v>10847</v>
      </c>
      <c r="F85" s="1">
        <v>8</v>
      </c>
      <c r="G85" s="1">
        <v>13</v>
      </c>
      <c r="H85" s="1">
        <v>21</v>
      </c>
      <c r="I85" s="1">
        <v>20</v>
      </c>
      <c r="J85" s="12">
        <v>0</v>
      </c>
      <c r="K85" s="59"/>
      <c r="L85" s="103">
        <f>(ROUND(K87/E89,4))*100</f>
        <v>32.53</v>
      </c>
    </row>
    <row r="86" spans="1:14" ht="15.95" customHeight="1" x14ac:dyDescent="0.15">
      <c r="A86" s="19" t="s">
        <v>196</v>
      </c>
      <c r="B86" s="1">
        <v>2467</v>
      </c>
      <c r="C86" s="1">
        <v>2844</v>
      </c>
      <c r="D86" s="1">
        <v>3215</v>
      </c>
      <c r="E86" s="1">
        <v>6059</v>
      </c>
      <c r="F86" s="1">
        <v>0</v>
      </c>
      <c r="G86" s="1">
        <v>4</v>
      </c>
      <c r="H86" s="1">
        <v>8</v>
      </c>
      <c r="I86" s="1">
        <v>10</v>
      </c>
      <c r="J86" s="12">
        <v>0</v>
      </c>
      <c r="K86" s="60"/>
      <c r="L86" s="104"/>
    </row>
    <row r="87" spans="1:14" ht="15.95" customHeight="1" x14ac:dyDescent="0.15">
      <c r="A87" s="19" t="s">
        <v>197</v>
      </c>
      <c r="B87" s="1">
        <v>3164</v>
      </c>
      <c r="C87" s="1">
        <v>3748</v>
      </c>
      <c r="D87" s="1">
        <v>4146</v>
      </c>
      <c r="E87" s="1">
        <v>7894</v>
      </c>
      <c r="F87" s="1">
        <v>8</v>
      </c>
      <c r="G87" s="1">
        <v>14</v>
      </c>
      <c r="H87" s="1">
        <v>7</v>
      </c>
      <c r="I87" s="1">
        <v>7</v>
      </c>
      <c r="J87" s="12">
        <v>0</v>
      </c>
      <c r="K87" s="60">
        <v>9543</v>
      </c>
      <c r="L87" s="104"/>
    </row>
    <row r="88" spans="1:14" ht="15.95" customHeight="1" thickBot="1" x14ac:dyDescent="0.2">
      <c r="A88" s="20" t="s">
        <v>198</v>
      </c>
      <c r="B88" s="1">
        <v>1619</v>
      </c>
      <c r="C88" s="1">
        <v>2186</v>
      </c>
      <c r="D88" s="1">
        <v>2349</v>
      </c>
      <c r="E88" s="1">
        <v>4535</v>
      </c>
      <c r="F88" s="1">
        <v>2</v>
      </c>
      <c r="G88" s="1">
        <v>5</v>
      </c>
      <c r="H88" s="1">
        <v>0</v>
      </c>
      <c r="I88" s="1">
        <v>4</v>
      </c>
      <c r="J88" s="12">
        <v>0</v>
      </c>
      <c r="K88" s="60"/>
      <c r="L88" s="104"/>
      <c r="M88" s="58">
        <f>+E89-E81</f>
        <v>-23</v>
      </c>
      <c r="N88" t="s">
        <v>200</v>
      </c>
    </row>
    <row r="89" spans="1:14" ht="15.95" customHeight="1" thickBot="1" x14ac:dyDescent="0.2">
      <c r="A89" s="21" t="s">
        <v>199</v>
      </c>
      <c r="B89" s="2">
        <v>11683</v>
      </c>
      <c r="C89" s="2">
        <v>13976</v>
      </c>
      <c r="D89" s="2">
        <v>15359</v>
      </c>
      <c r="E89" s="2">
        <v>29335</v>
      </c>
      <c r="F89" s="2">
        <v>18</v>
      </c>
      <c r="G89" s="2">
        <v>36</v>
      </c>
      <c r="H89" s="2">
        <v>36</v>
      </c>
      <c r="I89" s="2">
        <v>41</v>
      </c>
      <c r="J89" s="2">
        <v>0</v>
      </c>
      <c r="K89" s="61"/>
      <c r="L89" s="105"/>
      <c r="M89" s="58">
        <f>+B89-B81</f>
        <v>4</v>
      </c>
      <c r="N89" t="s">
        <v>201</v>
      </c>
    </row>
    <row r="90" spans="1:14" ht="15.95" customHeight="1" x14ac:dyDescent="0.15"/>
    <row r="91" spans="1:14" ht="15.95" customHeight="1" thickBot="1" x14ac:dyDescent="0.2">
      <c r="A91" t="s">
        <v>183</v>
      </c>
      <c r="L91" s="22" t="s">
        <v>14</v>
      </c>
    </row>
    <row r="92" spans="1:14" ht="15.95" customHeight="1" x14ac:dyDescent="0.15">
      <c r="A92" s="15" t="s">
        <v>16</v>
      </c>
      <c r="B92" s="16" t="s">
        <v>0</v>
      </c>
      <c r="C92" s="16" t="s">
        <v>1</v>
      </c>
      <c r="D92" s="16" t="s">
        <v>2</v>
      </c>
      <c r="E92" s="16" t="s">
        <v>3</v>
      </c>
      <c r="F92" s="16" t="s">
        <v>12</v>
      </c>
      <c r="G92" s="16" t="s">
        <v>13</v>
      </c>
      <c r="H92" s="16" t="s">
        <v>10</v>
      </c>
      <c r="I92" s="16" t="s">
        <v>11</v>
      </c>
      <c r="J92" s="17" t="s">
        <v>15</v>
      </c>
      <c r="K92" s="16" t="s">
        <v>4</v>
      </c>
      <c r="L92" s="18" t="s">
        <v>5</v>
      </c>
    </row>
    <row r="93" spans="1:14" ht="15.95" customHeight="1" x14ac:dyDescent="0.15">
      <c r="A93" s="19" t="s">
        <v>6</v>
      </c>
      <c r="B93" s="1">
        <v>4386</v>
      </c>
      <c r="C93" s="1">
        <v>5118</v>
      </c>
      <c r="D93" s="1">
        <v>5576</v>
      </c>
      <c r="E93" s="1">
        <v>10694</v>
      </c>
      <c r="F93" s="1">
        <v>8</v>
      </c>
      <c r="G93" s="1">
        <v>22</v>
      </c>
      <c r="H93" s="1">
        <v>92</v>
      </c>
      <c r="I93" s="1">
        <v>241</v>
      </c>
      <c r="J93" s="12">
        <v>-1</v>
      </c>
      <c r="K93" s="59"/>
      <c r="L93" s="103">
        <f>(ROUND(K95/E97,4))*100</f>
        <v>32.82</v>
      </c>
    </row>
    <row r="94" spans="1:14" ht="15.95" customHeight="1" x14ac:dyDescent="0.15">
      <c r="A94" s="19" t="s">
        <v>7</v>
      </c>
      <c r="B94" s="1">
        <v>2460</v>
      </c>
      <c r="C94" s="1">
        <v>2824</v>
      </c>
      <c r="D94" s="1">
        <v>3186</v>
      </c>
      <c r="E94" s="1">
        <v>6010</v>
      </c>
      <c r="F94" s="1">
        <v>2</v>
      </c>
      <c r="G94" s="1">
        <v>10</v>
      </c>
      <c r="H94" s="1">
        <v>30</v>
      </c>
      <c r="I94" s="1">
        <v>73</v>
      </c>
      <c r="J94" s="12">
        <v>0</v>
      </c>
      <c r="K94" s="60"/>
      <c r="L94" s="104"/>
    </row>
    <row r="95" spans="1:14" ht="15.95" customHeight="1" x14ac:dyDescent="0.15">
      <c r="A95" s="19" t="s">
        <v>8</v>
      </c>
      <c r="B95" s="1">
        <v>3162</v>
      </c>
      <c r="C95" s="1">
        <v>3725</v>
      </c>
      <c r="D95" s="1">
        <v>4130</v>
      </c>
      <c r="E95" s="1">
        <v>7855</v>
      </c>
      <c r="F95" s="1">
        <v>5</v>
      </c>
      <c r="G95" s="1">
        <v>13</v>
      </c>
      <c r="H95" s="1">
        <v>34</v>
      </c>
      <c r="I95" s="1">
        <v>64</v>
      </c>
      <c r="J95" s="12">
        <v>0</v>
      </c>
      <c r="K95" s="60">
        <v>9538</v>
      </c>
      <c r="L95" s="104"/>
    </row>
    <row r="96" spans="1:14" ht="15.95" customHeight="1" thickBot="1" x14ac:dyDescent="0.2">
      <c r="A96" s="20" t="s">
        <v>9</v>
      </c>
      <c r="B96" s="1">
        <v>1614</v>
      </c>
      <c r="C96" s="1">
        <v>2168</v>
      </c>
      <c r="D96" s="1">
        <v>2335</v>
      </c>
      <c r="E96" s="1">
        <v>4503</v>
      </c>
      <c r="F96" s="1">
        <v>4</v>
      </c>
      <c r="G96" s="1">
        <v>7</v>
      </c>
      <c r="H96" s="1">
        <v>16</v>
      </c>
      <c r="I96" s="1">
        <v>33</v>
      </c>
      <c r="J96" s="12">
        <v>0</v>
      </c>
      <c r="K96" s="60"/>
      <c r="L96" s="104"/>
      <c r="M96" s="58">
        <f>+E97-E89</f>
        <v>-273</v>
      </c>
      <c r="N96" t="s">
        <v>200</v>
      </c>
    </row>
    <row r="97" spans="1:14" ht="15.95" customHeight="1" thickBot="1" x14ac:dyDescent="0.2">
      <c r="A97" s="21" t="s">
        <v>17</v>
      </c>
      <c r="B97" s="2">
        <f t="shared" ref="B97:J97" si="4">SUM(B93:B96)</f>
        <v>11622</v>
      </c>
      <c r="C97" s="2">
        <f t="shared" si="4"/>
        <v>13835</v>
      </c>
      <c r="D97" s="2">
        <f t="shared" si="4"/>
        <v>15227</v>
      </c>
      <c r="E97" s="2">
        <f t="shared" si="4"/>
        <v>29062</v>
      </c>
      <c r="F97" s="2">
        <f t="shared" si="4"/>
        <v>19</v>
      </c>
      <c r="G97" s="2">
        <f t="shared" si="4"/>
        <v>52</v>
      </c>
      <c r="H97" s="2">
        <f t="shared" si="4"/>
        <v>172</v>
      </c>
      <c r="I97" s="2">
        <f t="shared" si="4"/>
        <v>411</v>
      </c>
      <c r="J97" s="2">
        <f t="shared" si="4"/>
        <v>-1</v>
      </c>
      <c r="K97" s="61"/>
      <c r="L97" s="105"/>
      <c r="M97" s="58">
        <f>+B97-B89</f>
        <v>-61</v>
      </c>
      <c r="N97" t="s">
        <v>201</v>
      </c>
    </row>
    <row r="99" spans="1:14" ht="15.95" customHeight="1" thickBot="1" x14ac:dyDescent="0.2">
      <c r="A99" t="s">
        <v>184</v>
      </c>
      <c r="L99" s="22" t="s">
        <v>14</v>
      </c>
    </row>
    <row r="100" spans="1:14" ht="15.95" customHeight="1" x14ac:dyDescent="0.15">
      <c r="A100" s="15" t="s">
        <v>16</v>
      </c>
      <c r="B100" s="16" t="s">
        <v>0</v>
      </c>
      <c r="C100" s="16" t="s">
        <v>1</v>
      </c>
      <c r="D100" s="16" t="s">
        <v>2</v>
      </c>
      <c r="E100" s="16" t="s">
        <v>3</v>
      </c>
      <c r="F100" s="16" t="s">
        <v>12</v>
      </c>
      <c r="G100" s="16" t="s">
        <v>13</v>
      </c>
      <c r="H100" s="16" t="s">
        <v>10</v>
      </c>
      <c r="I100" s="16" t="s">
        <v>11</v>
      </c>
      <c r="J100" s="17" t="s">
        <v>15</v>
      </c>
      <c r="K100" s="16" t="s">
        <v>4</v>
      </c>
      <c r="L100" s="18" t="s">
        <v>5</v>
      </c>
    </row>
    <row r="101" spans="1:14" ht="15.95" customHeight="1" x14ac:dyDescent="0.15">
      <c r="A101" s="19" t="s">
        <v>6</v>
      </c>
      <c r="B101" s="1">
        <v>4456</v>
      </c>
      <c r="C101" s="1">
        <v>5174</v>
      </c>
      <c r="D101" s="1">
        <v>5614</v>
      </c>
      <c r="E101" s="1">
        <v>10788</v>
      </c>
      <c r="F101" s="1">
        <v>6</v>
      </c>
      <c r="G101" s="1">
        <v>15</v>
      </c>
      <c r="H101" s="1">
        <v>140</v>
      </c>
      <c r="I101" s="1">
        <v>36</v>
      </c>
      <c r="J101" s="12">
        <v>1</v>
      </c>
      <c r="K101" s="59"/>
      <c r="L101" s="103">
        <f>(ROUND(K103/E105,4))*100</f>
        <v>32.769999999999996</v>
      </c>
    </row>
    <row r="102" spans="1:14" ht="15.95" customHeight="1" x14ac:dyDescent="0.15">
      <c r="A102" s="19" t="s">
        <v>7</v>
      </c>
      <c r="B102" s="1">
        <v>2463</v>
      </c>
      <c r="C102" s="1">
        <v>2831</v>
      </c>
      <c r="D102" s="1">
        <v>3184</v>
      </c>
      <c r="E102" s="1">
        <v>6015</v>
      </c>
      <c r="F102" s="1">
        <v>2</v>
      </c>
      <c r="G102" s="1">
        <v>13</v>
      </c>
      <c r="H102" s="1">
        <v>16</v>
      </c>
      <c r="I102" s="1">
        <v>13</v>
      </c>
      <c r="J102" s="12">
        <v>0</v>
      </c>
      <c r="K102" s="60"/>
      <c r="L102" s="104"/>
    </row>
    <row r="103" spans="1:14" ht="15.95" customHeight="1" x14ac:dyDescent="0.15">
      <c r="A103" s="19" t="s">
        <v>8</v>
      </c>
      <c r="B103" s="1">
        <v>3165</v>
      </c>
      <c r="C103" s="1">
        <v>3726</v>
      </c>
      <c r="D103" s="1">
        <v>4123</v>
      </c>
      <c r="E103" s="1">
        <v>7849</v>
      </c>
      <c r="F103" s="1">
        <v>3</v>
      </c>
      <c r="G103" s="1">
        <v>8</v>
      </c>
      <c r="H103" s="1">
        <v>35</v>
      </c>
      <c r="I103" s="1">
        <v>27</v>
      </c>
      <c r="J103" s="12">
        <v>1</v>
      </c>
      <c r="K103" s="60">
        <v>9551</v>
      </c>
      <c r="L103" s="104"/>
    </row>
    <row r="104" spans="1:14" ht="15.95" customHeight="1" thickBot="1" x14ac:dyDescent="0.2">
      <c r="A104" s="20" t="s">
        <v>9</v>
      </c>
      <c r="B104" s="1">
        <v>1617</v>
      </c>
      <c r="C104" s="1">
        <v>2170</v>
      </c>
      <c r="D104" s="1">
        <v>2326</v>
      </c>
      <c r="E104" s="1">
        <v>4496</v>
      </c>
      <c r="F104" s="1">
        <v>1</v>
      </c>
      <c r="G104" s="1">
        <v>6</v>
      </c>
      <c r="H104" s="1">
        <v>12</v>
      </c>
      <c r="I104" s="1">
        <v>13</v>
      </c>
      <c r="J104" s="12">
        <v>0</v>
      </c>
      <c r="K104" s="60"/>
      <c r="L104" s="104"/>
    </row>
    <row r="105" spans="1:14" ht="15.95" customHeight="1" thickBot="1" x14ac:dyDescent="0.2">
      <c r="A105" s="21" t="s">
        <v>17</v>
      </c>
      <c r="B105" s="2">
        <f t="shared" ref="B105:J105" si="5">SUM(B101:B104)</f>
        <v>11701</v>
      </c>
      <c r="C105" s="2">
        <f t="shared" si="5"/>
        <v>13901</v>
      </c>
      <c r="D105" s="2">
        <f t="shared" si="5"/>
        <v>15247</v>
      </c>
      <c r="E105" s="2">
        <f t="shared" si="5"/>
        <v>29148</v>
      </c>
      <c r="F105" s="2">
        <f t="shared" si="5"/>
        <v>12</v>
      </c>
      <c r="G105" s="2">
        <f t="shared" si="5"/>
        <v>42</v>
      </c>
      <c r="H105" s="2">
        <f t="shared" si="5"/>
        <v>203</v>
      </c>
      <c r="I105" s="2">
        <f t="shared" si="5"/>
        <v>89</v>
      </c>
      <c r="J105" s="2">
        <f t="shared" si="5"/>
        <v>2</v>
      </c>
      <c r="K105" s="61"/>
      <c r="L105" s="105"/>
      <c r="M105" s="57" t="str">
        <f>IF(SUM(F105:J105)=0,"",IF((E97+F105-G105+H105-I105+J105)=E105,"","エラー"))</f>
        <v/>
      </c>
    </row>
    <row r="106" spans="1:14" ht="15.95" customHeight="1" x14ac:dyDescent="0.15">
      <c r="A106" s="74"/>
      <c r="B106" s="75"/>
      <c r="C106" s="75"/>
      <c r="D106" s="75"/>
      <c r="E106" s="75"/>
      <c r="F106" s="75"/>
      <c r="G106" s="75"/>
      <c r="H106" s="75"/>
      <c r="I106" s="75"/>
      <c r="J106" s="75"/>
      <c r="K106" s="76"/>
      <c r="L106" s="77"/>
    </row>
  </sheetData>
  <mergeCells count="21">
    <mergeCell ref="L101:L105"/>
    <mergeCell ref="L77:L81"/>
    <mergeCell ref="L85:L89"/>
    <mergeCell ref="L93:L97"/>
    <mergeCell ref="K53:K57"/>
    <mergeCell ref="L53:L57"/>
    <mergeCell ref="K61:K65"/>
    <mergeCell ref="L61:L65"/>
    <mergeCell ref="L69:L73"/>
    <mergeCell ref="K29:K33"/>
    <mergeCell ref="L29:L33"/>
    <mergeCell ref="K37:K41"/>
    <mergeCell ref="L37:L41"/>
    <mergeCell ref="K45:K49"/>
    <mergeCell ref="L45:L49"/>
    <mergeCell ref="K5:K9"/>
    <mergeCell ref="L5:L9"/>
    <mergeCell ref="K13:K17"/>
    <mergeCell ref="L13:L17"/>
    <mergeCell ref="K21:K25"/>
    <mergeCell ref="L21:L25"/>
  </mergeCells>
  <phoneticPr fontId="2"/>
  <conditionalFormatting sqref="M17 M9 M25 M33 M41 M49 M105:M106 M57 M65 M73 M81 M89 M97">
    <cfRule type="cellIs" dxfId="6" priority="1" stopIfTrue="1" operator="equal">
      <formula>"エラー"</formula>
    </cfRule>
  </conditionalFormatting>
  <pageMargins left="0.25" right="0.25" top="0.75" bottom="0.75" header="0.3" footer="0.3"/>
  <pageSetup paperSize="9" scale="92" orientation="portrait" horizontalDpi="300" verticalDpi="300" r:id="rId1"/>
  <headerFooter alignWithMargins="0"/>
  <rowBreaks count="2" manualBreakCount="2">
    <brk id="50" max="11" man="1"/>
    <brk id="106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B105"/>
  <sheetViews>
    <sheetView showGridLines="0" view="pageBreakPreview" topLeftCell="A79" zoomScaleNormal="100" zoomScaleSheetLayoutView="100" workbookViewId="0">
      <selection activeCell="P23" sqref="P23"/>
    </sheetView>
  </sheetViews>
  <sheetFormatPr defaultRowHeight="13.5" x14ac:dyDescent="0.15"/>
  <cols>
    <col min="1" max="1" width="10.625" customWidth="1"/>
    <col min="3" max="5" width="8.625" bestFit="1" customWidth="1"/>
    <col min="6" max="7" width="5.375" bestFit="1" customWidth="1"/>
    <col min="8" max="9" width="5.5" bestFit="1" customWidth="1"/>
    <col min="10" max="10" width="7.125" style="11" bestFit="1" customWidth="1"/>
    <col min="11" max="11" width="9.75" bestFit="1" customWidth="1"/>
    <col min="12" max="12" width="9.625" style="6" customWidth="1"/>
    <col min="13" max="13" width="10.625" customWidth="1"/>
    <col min="14" max="14" width="20.75" bestFit="1" customWidth="1"/>
    <col min="15" max="15" width="17.25" bestFit="1" customWidth="1"/>
    <col min="16" max="16" width="10.625" customWidth="1"/>
    <col min="17" max="17" width="9.625" customWidth="1"/>
    <col min="18" max="21" width="9.125" bestFit="1" customWidth="1"/>
    <col min="22" max="26" width="11" bestFit="1" customWidth="1"/>
  </cols>
  <sheetData>
    <row r="1" spans="1:28" ht="21" x14ac:dyDescent="0.15">
      <c r="A1" s="24" t="s">
        <v>48</v>
      </c>
    </row>
    <row r="2" spans="1:28" ht="17.25" x14ac:dyDescent="0.15">
      <c r="A2" s="23" t="s">
        <v>82</v>
      </c>
    </row>
    <row r="3" spans="1:28" ht="15.95" customHeight="1" thickBot="1" x14ac:dyDescent="0.2">
      <c r="A3" t="s">
        <v>129</v>
      </c>
      <c r="L3" s="22" t="s">
        <v>14</v>
      </c>
      <c r="N3" t="s">
        <v>30</v>
      </c>
    </row>
    <row r="4" spans="1:28" ht="15.95" customHeight="1" x14ac:dyDescent="0.15">
      <c r="A4" s="15" t="s">
        <v>16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12</v>
      </c>
      <c r="G4" s="16" t="s">
        <v>13</v>
      </c>
      <c r="H4" s="16" t="s">
        <v>10</v>
      </c>
      <c r="I4" s="16" t="s">
        <v>11</v>
      </c>
      <c r="J4" s="17" t="s">
        <v>15</v>
      </c>
      <c r="K4" s="16" t="s">
        <v>4</v>
      </c>
      <c r="L4" s="18" t="s">
        <v>5</v>
      </c>
      <c r="N4" t="s">
        <v>32</v>
      </c>
    </row>
    <row r="5" spans="1:28" ht="15.95" customHeight="1" x14ac:dyDescent="0.15">
      <c r="A5" s="19" t="s">
        <v>6</v>
      </c>
      <c r="B5" s="1">
        <v>4480</v>
      </c>
      <c r="C5" s="1">
        <v>5302</v>
      </c>
      <c r="D5" s="1">
        <v>5809</v>
      </c>
      <c r="E5" s="1">
        <v>11111</v>
      </c>
      <c r="F5" s="1">
        <v>10</v>
      </c>
      <c r="G5" s="1">
        <v>14</v>
      </c>
      <c r="H5" s="1">
        <v>102</v>
      </c>
      <c r="I5" s="1">
        <v>39</v>
      </c>
      <c r="J5" s="12"/>
      <c r="K5" s="100">
        <v>9326</v>
      </c>
      <c r="L5" s="103">
        <f>(ROUND(K5/E9,4))*100</f>
        <v>31.11</v>
      </c>
      <c r="N5" s="54" t="s">
        <v>147</v>
      </c>
      <c r="O5" s="55" t="s">
        <v>148</v>
      </c>
      <c r="P5" s="33" t="s">
        <v>68</v>
      </c>
      <c r="Q5" s="33" t="s">
        <v>69</v>
      </c>
      <c r="R5" s="33" t="s">
        <v>70</v>
      </c>
      <c r="S5" s="33" t="s">
        <v>71</v>
      </c>
      <c r="T5" s="33" t="s">
        <v>72</v>
      </c>
      <c r="U5" s="33" t="s">
        <v>73</v>
      </c>
      <c r="V5" s="33" t="s">
        <v>74</v>
      </c>
      <c r="W5" s="33" t="s">
        <v>75</v>
      </c>
      <c r="X5" s="55" t="s">
        <v>149</v>
      </c>
      <c r="Y5" s="33" t="s">
        <v>77</v>
      </c>
      <c r="Z5" s="33" t="s">
        <v>78</v>
      </c>
      <c r="AA5" s="33" t="s">
        <v>81</v>
      </c>
    </row>
    <row r="6" spans="1:28" ht="15.95" customHeight="1" x14ac:dyDescent="0.15">
      <c r="A6" s="19" t="s">
        <v>7</v>
      </c>
      <c r="B6" s="1">
        <v>2465</v>
      </c>
      <c r="C6" s="1">
        <v>2923</v>
      </c>
      <c r="D6" s="1">
        <v>3323</v>
      </c>
      <c r="E6" s="1">
        <v>6246</v>
      </c>
      <c r="F6" s="1">
        <v>4</v>
      </c>
      <c r="G6" s="1">
        <v>12</v>
      </c>
      <c r="H6" s="1">
        <v>13</v>
      </c>
      <c r="I6" s="1">
        <v>12</v>
      </c>
      <c r="J6" s="12"/>
      <c r="K6" s="101"/>
      <c r="L6" s="104"/>
      <c r="N6" s="27" t="s">
        <v>6</v>
      </c>
      <c r="O6" s="28">
        <f>E5</f>
        <v>11111</v>
      </c>
      <c r="P6" s="28">
        <f>E13</f>
        <v>11102</v>
      </c>
      <c r="Q6" s="28">
        <f>E21</f>
        <v>11099</v>
      </c>
      <c r="R6" s="28">
        <f>E29</f>
        <v>11090</v>
      </c>
      <c r="S6" s="28">
        <f>E37</f>
        <v>11093</v>
      </c>
      <c r="T6" s="28">
        <f>E45</f>
        <v>11089</v>
      </c>
      <c r="U6" s="28">
        <f>E53</f>
        <v>11070</v>
      </c>
      <c r="V6" s="28">
        <f>E61</f>
        <v>11071</v>
      </c>
      <c r="W6" s="28">
        <f>E69</f>
        <v>11061</v>
      </c>
      <c r="X6" s="28">
        <f>E77</f>
        <v>11061</v>
      </c>
      <c r="Y6" s="28">
        <f>E85</f>
        <v>11048</v>
      </c>
      <c r="Z6" s="28">
        <f>E93</f>
        <v>10861</v>
      </c>
      <c r="AA6" s="28">
        <f>E101</f>
        <v>10933</v>
      </c>
    </row>
    <row r="7" spans="1:28" ht="15.95" customHeight="1" x14ac:dyDescent="0.15">
      <c r="A7" s="19" t="s">
        <v>8</v>
      </c>
      <c r="B7" s="1">
        <v>3118</v>
      </c>
      <c r="C7" s="1">
        <v>3827</v>
      </c>
      <c r="D7" s="1">
        <v>4214</v>
      </c>
      <c r="E7" s="1">
        <v>8041</v>
      </c>
      <c r="F7" s="1">
        <v>7</v>
      </c>
      <c r="G7" s="1">
        <v>11</v>
      </c>
      <c r="H7" s="1">
        <v>18</v>
      </c>
      <c r="I7" s="1">
        <v>18</v>
      </c>
      <c r="J7" s="12"/>
      <c r="K7" s="101"/>
      <c r="L7" s="104"/>
      <c r="N7" s="27" t="s">
        <v>7</v>
      </c>
      <c r="O7" s="28">
        <f>E6</f>
        <v>6246</v>
      </c>
      <c r="P7" s="28">
        <f>E14</f>
        <v>6245</v>
      </c>
      <c r="Q7" s="28">
        <f>E22</f>
        <v>6245</v>
      </c>
      <c r="R7" s="28">
        <f>E30</f>
        <v>6249</v>
      </c>
      <c r="S7" s="28">
        <f>E38</f>
        <v>6243</v>
      </c>
      <c r="T7" s="28">
        <f>E46</f>
        <v>6241</v>
      </c>
      <c r="U7" s="28">
        <f>E54</f>
        <v>6224</v>
      </c>
      <c r="V7" s="28">
        <f>E62</f>
        <v>6220</v>
      </c>
      <c r="W7" s="28">
        <f>E70</f>
        <v>6211</v>
      </c>
      <c r="X7" s="28">
        <f>E78</f>
        <v>6201</v>
      </c>
      <c r="Y7" s="28">
        <f>E86</f>
        <v>6184</v>
      </c>
      <c r="Z7" s="28">
        <f>E94</f>
        <v>6120</v>
      </c>
      <c r="AA7" s="28">
        <f>E102</f>
        <v>6110</v>
      </c>
    </row>
    <row r="8" spans="1:28" ht="15.95" customHeight="1" thickBot="1" x14ac:dyDescent="0.2">
      <c r="A8" s="20" t="s">
        <v>9</v>
      </c>
      <c r="B8" s="1">
        <v>1604</v>
      </c>
      <c r="C8" s="1">
        <v>2208</v>
      </c>
      <c r="D8" s="1">
        <v>2369</v>
      </c>
      <c r="E8" s="1">
        <v>4577</v>
      </c>
      <c r="F8" s="1">
        <v>3</v>
      </c>
      <c r="G8" s="1">
        <v>4</v>
      </c>
      <c r="H8" s="1">
        <v>17</v>
      </c>
      <c r="I8" s="1">
        <v>13</v>
      </c>
      <c r="J8" s="12"/>
      <c r="K8" s="101"/>
      <c r="L8" s="104"/>
      <c r="N8" s="27" t="s">
        <v>8</v>
      </c>
      <c r="O8" s="28">
        <f>E7</f>
        <v>8041</v>
      </c>
      <c r="P8" s="28">
        <f>E15</f>
        <v>8040</v>
      </c>
      <c r="Q8" s="28">
        <f>E23</f>
        <v>8029</v>
      </c>
      <c r="R8" s="28">
        <f>E31</f>
        <v>8023</v>
      </c>
      <c r="S8" s="28">
        <f>E39</f>
        <v>8022</v>
      </c>
      <c r="T8" s="28">
        <f>E47</f>
        <v>8009</v>
      </c>
      <c r="U8" s="28">
        <f>E55</f>
        <v>8002</v>
      </c>
      <c r="V8" s="28">
        <f>E63</f>
        <v>8007</v>
      </c>
      <c r="W8" s="28">
        <f>E71</f>
        <v>8003</v>
      </c>
      <c r="X8" s="28">
        <f>E79</f>
        <v>7981</v>
      </c>
      <c r="Y8" s="28">
        <f>E87</f>
        <v>7973</v>
      </c>
      <c r="Z8" s="28">
        <f>E95</f>
        <v>7944</v>
      </c>
      <c r="AA8" s="28">
        <f>E103</f>
        <v>7950</v>
      </c>
    </row>
    <row r="9" spans="1:28" ht="15.95" customHeight="1" thickBot="1" x14ac:dyDescent="0.2">
      <c r="A9" s="21" t="s">
        <v>17</v>
      </c>
      <c r="B9" s="2">
        <f t="shared" ref="B9:J9" si="0">SUM(B5:B8)</f>
        <v>11667</v>
      </c>
      <c r="C9" s="2">
        <f t="shared" si="0"/>
        <v>14260</v>
      </c>
      <c r="D9" s="2">
        <f t="shared" si="0"/>
        <v>15715</v>
      </c>
      <c r="E9" s="2">
        <f t="shared" si="0"/>
        <v>29975</v>
      </c>
      <c r="F9" s="2">
        <f t="shared" si="0"/>
        <v>24</v>
      </c>
      <c r="G9" s="2">
        <f t="shared" si="0"/>
        <v>41</v>
      </c>
      <c r="H9" s="2">
        <f t="shared" si="0"/>
        <v>150</v>
      </c>
      <c r="I9" s="2">
        <f t="shared" si="0"/>
        <v>82</v>
      </c>
      <c r="J9" s="2">
        <f t="shared" si="0"/>
        <v>0</v>
      </c>
      <c r="K9" s="102"/>
      <c r="L9" s="105"/>
      <c r="M9" t="str">
        <f>IF((H２２年度!E97+F9-G9+H9-I9+J9)=E9,"","エラー")</f>
        <v/>
      </c>
      <c r="N9" s="27" t="s">
        <v>9</v>
      </c>
      <c r="O9" s="28">
        <f>E8</f>
        <v>4577</v>
      </c>
      <c r="P9" s="28">
        <f>E16</f>
        <v>4578</v>
      </c>
      <c r="Q9" s="28">
        <f>E24</f>
        <v>4582</v>
      </c>
      <c r="R9" s="28">
        <f>E32</f>
        <v>4572</v>
      </c>
      <c r="S9" s="28">
        <f>E40</f>
        <v>4569</v>
      </c>
      <c r="T9" s="28">
        <f>E48</f>
        <v>4573</v>
      </c>
      <c r="U9" s="28">
        <f>E56</f>
        <v>4575</v>
      </c>
      <c r="V9" s="28">
        <f>E64</f>
        <v>4567</v>
      </c>
      <c r="W9" s="28">
        <f>E72</f>
        <v>4574</v>
      </c>
      <c r="X9" s="28">
        <f>E80</f>
        <v>4567</v>
      </c>
      <c r="Y9" s="28">
        <f>E88</f>
        <v>4572</v>
      </c>
      <c r="Z9" s="28">
        <f>E96</f>
        <v>4535</v>
      </c>
      <c r="AA9" s="28">
        <f>E104</f>
        <v>4545</v>
      </c>
    </row>
    <row r="10" spans="1:28" ht="15.95" customHeight="1" x14ac:dyDescent="0.15">
      <c r="N10" s="27" t="s">
        <v>33</v>
      </c>
      <c r="O10" s="28">
        <f t="shared" ref="O10:Z10" si="1">SUM(O6:O9)</f>
        <v>29975</v>
      </c>
      <c r="P10" s="28">
        <f t="shared" si="1"/>
        <v>29965</v>
      </c>
      <c r="Q10" s="28">
        <f t="shared" si="1"/>
        <v>29955</v>
      </c>
      <c r="R10" s="28">
        <f t="shared" si="1"/>
        <v>29934</v>
      </c>
      <c r="S10" s="28">
        <f t="shared" si="1"/>
        <v>29927</v>
      </c>
      <c r="T10" s="28">
        <f t="shared" si="1"/>
        <v>29912</v>
      </c>
      <c r="U10" s="28">
        <f t="shared" si="1"/>
        <v>29871</v>
      </c>
      <c r="V10" s="28">
        <f t="shared" si="1"/>
        <v>29865</v>
      </c>
      <c r="W10" s="28">
        <f t="shared" si="1"/>
        <v>29849</v>
      </c>
      <c r="X10" s="28">
        <f t="shared" si="1"/>
        <v>29810</v>
      </c>
      <c r="Y10" s="28">
        <f t="shared" si="1"/>
        <v>29777</v>
      </c>
      <c r="Z10" s="28">
        <f t="shared" si="1"/>
        <v>29460</v>
      </c>
      <c r="AA10" s="28">
        <f>E105</f>
        <v>29538</v>
      </c>
    </row>
    <row r="11" spans="1:28" ht="15.95" customHeight="1" thickBot="1" x14ac:dyDescent="0.2">
      <c r="A11" t="s">
        <v>135</v>
      </c>
      <c r="L11" s="22" t="s">
        <v>14</v>
      </c>
      <c r="N11" s="27" t="s">
        <v>34</v>
      </c>
      <c r="O11" s="29">
        <f>IF(O6=0,"",(O10-H２１年度!E97))</f>
        <v>-551</v>
      </c>
      <c r="P11" s="29">
        <f t="shared" ref="P11:AA11" si="2">IF(P6=0,"",(P10-O10))</f>
        <v>-10</v>
      </c>
      <c r="Q11" s="29">
        <f t="shared" si="2"/>
        <v>-10</v>
      </c>
      <c r="R11" s="29">
        <f t="shared" si="2"/>
        <v>-21</v>
      </c>
      <c r="S11" s="29">
        <f t="shared" si="2"/>
        <v>-7</v>
      </c>
      <c r="T11" s="29">
        <f t="shared" si="2"/>
        <v>-15</v>
      </c>
      <c r="U11" s="29">
        <f t="shared" si="2"/>
        <v>-41</v>
      </c>
      <c r="V11" s="29">
        <f t="shared" si="2"/>
        <v>-6</v>
      </c>
      <c r="W11" s="29">
        <f t="shared" si="2"/>
        <v>-16</v>
      </c>
      <c r="X11" s="29">
        <f t="shared" si="2"/>
        <v>-39</v>
      </c>
      <c r="Y11" s="29">
        <f t="shared" si="2"/>
        <v>-33</v>
      </c>
      <c r="Z11" s="29">
        <f t="shared" si="2"/>
        <v>-317</v>
      </c>
      <c r="AA11" s="29">
        <f t="shared" si="2"/>
        <v>78</v>
      </c>
    </row>
    <row r="12" spans="1:28" ht="15.95" customHeight="1" x14ac:dyDescent="0.15">
      <c r="A12" s="15" t="s">
        <v>16</v>
      </c>
      <c r="B12" s="16" t="s">
        <v>0</v>
      </c>
      <c r="C12" s="16" t="s">
        <v>1</v>
      </c>
      <c r="D12" s="16" t="s">
        <v>2</v>
      </c>
      <c r="E12" s="16" t="s">
        <v>3</v>
      </c>
      <c r="F12" s="16" t="s">
        <v>12</v>
      </c>
      <c r="G12" s="16" t="s">
        <v>13</v>
      </c>
      <c r="H12" s="16" t="s">
        <v>10</v>
      </c>
      <c r="I12" s="16" t="s">
        <v>11</v>
      </c>
      <c r="J12" s="17" t="s">
        <v>15</v>
      </c>
      <c r="K12" s="16" t="s">
        <v>4</v>
      </c>
      <c r="L12" s="18" t="s">
        <v>5</v>
      </c>
    </row>
    <row r="13" spans="1:28" ht="15.95" customHeight="1" x14ac:dyDescent="0.15">
      <c r="A13" s="19" t="s">
        <v>6</v>
      </c>
      <c r="B13" s="1">
        <v>4482</v>
      </c>
      <c r="C13" s="1">
        <v>5298</v>
      </c>
      <c r="D13" s="1">
        <v>5804</v>
      </c>
      <c r="E13" s="1">
        <v>11102</v>
      </c>
      <c r="F13" s="1">
        <v>8</v>
      </c>
      <c r="G13" s="1">
        <v>12</v>
      </c>
      <c r="H13" s="1">
        <v>17</v>
      </c>
      <c r="I13" s="1">
        <v>16</v>
      </c>
      <c r="J13" s="12"/>
      <c r="K13" s="100">
        <v>9317</v>
      </c>
      <c r="L13" s="103">
        <f>(ROUND(K13/E17,4))*100</f>
        <v>31.09</v>
      </c>
      <c r="N13" t="s">
        <v>30</v>
      </c>
    </row>
    <row r="14" spans="1:28" ht="15.95" customHeight="1" x14ac:dyDescent="0.15">
      <c r="A14" s="19" t="s">
        <v>7</v>
      </c>
      <c r="B14" s="1">
        <v>2467</v>
      </c>
      <c r="C14" s="1">
        <v>2926</v>
      </c>
      <c r="D14" s="1">
        <v>3319</v>
      </c>
      <c r="E14" s="1">
        <v>6245</v>
      </c>
      <c r="F14" s="1">
        <v>6</v>
      </c>
      <c r="G14" s="1">
        <v>10</v>
      </c>
      <c r="H14" s="1">
        <v>9</v>
      </c>
      <c r="I14" s="1">
        <v>9</v>
      </c>
      <c r="J14" s="12">
        <v>-1</v>
      </c>
      <c r="K14" s="101"/>
      <c r="L14" s="104"/>
      <c r="N14" t="s">
        <v>35</v>
      </c>
    </row>
    <row r="15" spans="1:28" ht="15.95" customHeight="1" x14ac:dyDescent="0.15">
      <c r="A15" s="19" t="s">
        <v>8</v>
      </c>
      <c r="B15" s="1">
        <v>3118</v>
      </c>
      <c r="C15" s="1">
        <v>3821</v>
      </c>
      <c r="D15" s="1">
        <v>4219</v>
      </c>
      <c r="E15" s="1">
        <v>8040</v>
      </c>
      <c r="F15" s="1">
        <v>6</v>
      </c>
      <c r="G15" s="1">
        <v>11</v>
      </c>
      <c r="H15" s="1">
        <v>17</v>
      </c>
      <c r="I15" s="1">
        <v>12</v>
      </c>
      <c r="J15" s="12"/>
      <c r="K15" s="101"/>
      <c r="L15" s="104"/>
      <c r="N15" s="54" t="s">
        <v>147</v>
      </c>
      <c r="O15" s="55" t="s">
        <v>151</v>
      </c>
      <c r="P15" s="33" t="s">
        <v>37</v>
      </c>
      <c r="Q15" s="33" t="s">
        <v>38</v>
      </c>
      <c r="R15" s="33" t="s">
        <v>39</v>
      </c>
      <c r="S15" s="33" t="s">
        <v>40</v>
      </c>
      <c r="T15" s="33" t="s">
        <v>41</v>
      </c>
      <c r="U15" s="33" t="s">
        <v>42</v>
      </c>
      <c r="V15" s="33" t="s">
        <v>43</v>
      </c>
      <c r="W15" s="33" t="s">
        <v>44</v>
      </c>
      <c r="X15" s="55" t="s">
        <v>150</v>
      </c>
      <c r="Y15" s="33" t="s">
        <v>46</v>
      </c>
      <c r="Z15" s="33" t="s">
        <v>47</v>
      </c>
      <c r="AA15" s="33" t="s">
        <v>63</v>
      </c>
    </row>
    <row r="16" spans="1:28" ht="15.95" customHeight="1" thickBot="1" x14ac:dyDescent="0.2">
      <c r="A16" s="20" t="s">
        <v>9</v>
      </c>
      <c r="B16" s="1">
        <v>1604</v>
      </c>
      <c r="C16" s="1">
        <v>2209</v>
      </c>
      <c r="D16" s="1">
        <v>2369</v>
      </c>
      <c r="E16" s="1">
        <v>4578</v>
      </c>
      <c r="F16" s="1">
        <v>2</v>
      </c>
      <c r="G16" s="1">
        <v>5</v>
      </c>
      <c r="H16" s="1">
        <v>3</v>
      </c>
      <c r="I16" s="1">
        <v>2</v>
      </c>
      <c r="J16" s="12"/>
      <c r="K16" s="101"/>
      <c r="L16" s="104"/>
      <c r="N16" s="27" t="s">
        <v>10</v>
      </c>
      <c r="O16" s="34">
        <f>H9</f>
        <v>150</v>
      </c>
      <c r="P16" s="36">
        <f>H17</f>
        <v>46</v>
      </c>
      <c r="Q16" s="34">
        <f>H25</f>
        <v>43</v>
      </c>
      <c r="R16" s="34">
        <f>H33</f>
        <v>36</v>
      </c>
      <c r="S16" s="34">
        <f>H41</f>
        <v>44</v>
      </c>
      <c r="T16" s="34">
        <f>H49</f>
        <v>37</v>
      </c>
      <c r="U16" s="34">
        <f>H57</f>
        <v>31</v>
      </c>
      <c r="V16" s="34">
        <f>H65</f>
        <v>35</v>
      </c>
      <c r="W16" s="34">
        <f>H73</f>
        <v>38</v>
      </c>
      <c r="X16" s="34">
        <f>H81</f>
        <v>28</v>
      </c>
      <c r="Y16" s="34">
        <f>H89</f>
        <v>48</v>
      </c>
      <c r="Z16" s="34">
        <f>H97</f>
        <v>153</v>
      </c>
      <c r="AA16" s="38">
        <f>H105</f>
        <v>179</v>
      </c>
      <c r="AB16">
        <f>SUM(O16:Z16)</f>
        <v>689</v>
      </c>
    </row>
    <row r="17" spans="1:28" ht="15.95" customHeight="1" thickBot="1" x14ac:dyDescent="0.2">
      <c r="A17" s="21" t="s">
        <v>17</v>
      </c>
      <c r="B17" s="2">
        <f t="shared" ref="B17:J17" si="3">SUM(B13:B16)</f>
        <v>11671</v>
      </c>
      <c r="C17" s="2">
        <f t="shared" si="3"/>
        <v>14254</v>
      </c>
      <c r="D17" s="2">
        <f t="shared" si="3"/>
        <v>15711</v>
      </c>
      <c r="E17" s="2">
        <f t="shared" si="3"/>
        <v>29965</v>
      </c>
      <c r="F17" s="2">
        <f t="shared" si="3"/>
        <v>22</v>
      </c>
      <c r="G17" s="2">
        <f t="shared" si="3"/>
        <v>38</v>
      </c>
      <c r="H17" s="2">
        <f t="shared" si="3"/>
        <v>46</v>
      </c>
      <c r="I17" s="2">
        <f t="shared" si="3"/>
        <v>39</v>
      </c>
      <c r="J17" s="2">
        <f t="shared" si="3"/>
        <v>-1</v>
      </c>
      <c r="K17" s="102"/>
      <c r="L17" s="105"/>
      <c r="M17" t="str">
        <f>IF(SUM(F17:J17)=0,"",IF((E9+F17-G17+H17-I17+J17)=E17,"","エラー"))</f>
        <v/>
      </c>
      <c r="N17" s="27" t="s">
        <v>11</v>
      </c>
      <c r="O17" s="34">
        <f>I9</f>
        <v>82</v>
      </c>
      <c r="P17" s="34">
        <f>I17</f>
        <v>39</v>
      </c>
      <c r="Q17" s="34">
        <f>I25</f>
        <v>46</v>
      </c>
      <c r="R17" s="34">
        <f>I33</f>
        <v>51</v>
      </c>
      <c r="S17" s="34">
        <f>I41</f>
        <v>40</v>
      </c>
      <c r="T17" s="34">
        <f>I49</f>
        <v>28</v>
      </c>
      <c r="U17" s="34">
        <f>I57</f>
        <v>40</v>
      </c>
      <c r="V17" s="34">
        <f>I65</f>
        <v>29</v>
      </c>
      <c r="W17" s="34">
        <f>I73</f>
        <v>25</v>
      </c>
      <c r="X17" s="36">
        <f>I81</f>
        <v>30</v>
      </c>
      <c r="Y17" s="34">
        <f>I89</f>
        <v>49</v>
      </c>
      <c r="Z17" s="34">
        <f>I97</f>
        <v>443</v>
      </c>
      <c r="AA17" s="38">
        <f>I105</f>
        <v>90</v>
      </c>
      <c r="AB17">
        <f>SUM(O17:Z17)</f>
        <v>902</v>
      </c>
    </row>
    <row r="18" spans="1:28" ht="15.95" customHeight="1" x14ac:dyDescent="0.15">
      <c r="F18" s="39"/>
      <c r="G18" s="39"/>
      <c r="H18" s="39"/>
      <c r="I18" s="39"/>
    </row>
    <row r="19" spans="1:28" ht="15.95" customHeight="1" thickBot="1" x14ac:dyDescent="0.2">
      <c r="A19" t="s">
        <v>136</v>
      </c>
      <c r="L19" s="22" t="s">
        <v>14</v>
      </c>
    </row>
    <row r="20" spans="1:28" ht="15.95" customHeight="1" x14ac:dyDescent="0.15">
      <c r="A20" s="15" t="s">
        <v>16</v>
      </c>
      <c r="B20" s="16" t="s">
        <v>0</v>
      </c>
      <c r="C20" s="16" t="s">
        <v>1</v>
      </c>
      <c r="D20" s="16" t="s">
        <v>2</v>
      </c>
      <c r="E20" s="16" t="s">
        <v>3</v>
      </c>
      <c r="F20" s="16" t="s">
        <v>12</v>
      </c>
      <c r="G20" s="16" t="s">
        <v>13</v>
      </c>
      <c r="H20" s="16" t="s">
        <v>10</v>
      </c>
      <c r="I20" s="16" t="s">
        <v>11</v>
      </c>
      <c r="J20" s="17" t="s">
        <v>15</v>
      </c>
      <c r="K20" s="16" t="s">
        <v>4</v>
      </c>
      <c r="L20" s="18" t="s">
        <v>5</v>
      </c>
      <c r="N20" s="22" t="s">
        <v>240</v>
      </c>
      <c r="O20" s="35" t="s">
        <v>239</v>
      </c>
      <c r="R20" s="35" t="s">
        <v>438</v>
      </c>
      <c r="S20" s="35" t="s">
        <v>439</v>
      </c>
      <c r="T20" s="35" t="s">
        <v>440</v>
      </c>
      <c r="U20" s="99" t="s">
        <v>441</v>
      </c>
    </row>
    <row r="21" spans="1:28" ht="15.95" customHeight="1" x14ac:dyDescent="0.15">
      <c r="A21" s="19" t="s">
        <v>6</v>
      </c>
      <c r="B21" s="1">
        <v>4482</v>
      </c>
      <c r="C21" s="1">
        <v>5295</v>
      </c>
      <c r="D21" s="1">
        <v>5804</v>
      </c>
      <c r="E21" s="1">
        <v>11099</v>
      </c>
      <c r="F21" s="1">
        <v>14</v>
      </c>
      <c r="G21" s="1">
        <v>8</v>
      </c>
      <c r="H21" s="1">
        <v>21</v>
      </c>
      <c r="I21" s="1">
        <v>23</v>
      </c>
      <c r="J21" s="12">
        <v>2</v>
      </c>
      <c r="K21" s="100">
        <v>9327</v>
      </c>
      <c r="L21" s="103">
        <f>(ROUND(K21/E25,4))*100</f>
        <v>31.14</v>
      </c>
      <c r="N21">
        <v>4</v>
      </c>
      <c r="O21" s="1">
        <f>+F9</f>
        <v>24</v>
      </c>
      <c r="Q21" t="s">
        <v>423</v>
      </c>
      <c r="R21" s="35">
        <f>H２２年度!X16</f>
        <v>30</v>
      </c>
      <c r="S21" s="35">
        <f>H２２年度!Y16</f>
        <v>21</v>
      </c>
      <c r="T21" s="35">
        <f>H２２年度!Z16</f>
        <v>150</v>
      </c>
      <c r="U21" s="35">
        <f>SUM(R21:T21,O16:W16)</f>
        <v>661</v>
      </c>
    </row>
    <row r="22" spans="1:28" ht="15.95" customHeight="1" x14ac:dyDescent="0.15">
      <c r="A22" s="19" t="s">
        <v>7</v>
      </c>
      <c r="B22" s="1">
        <v>2472</v>
      </c>
      <c r="C22" s="1">
        <v>2925</v>
      </c>
      <c r="D22" s="1">
        <v>3320</v>
      </c>
      <c r="E22" s="1">
        <v>6245</v>
      </c>
      <c r="F22" s="1">
        <v>1</v>
      </c>
      <c r="G22" s="1">
        <v>8</v>
      </c>
      <c r="H22" s="1">
        <v>5</v>
      </c>
      <c r="I22" s="1">
        <v>5</v>
      </c>
      <c r="J22" s="12"/>
      <c r="K22" s="101"/>
      <c r="L22" s="104"/>
      <c r="N22">
        <v>5</v>
      </c>
      <c r="O22" s="1">
        <f>+F17</f>
        <v>22</v>
      </c>
      <c r="Q22" t="s">
        <v>424</v>
      </c>
      <c r="R22" s="35">
        <f>H２２年度!X17</f>
        <v>35</v>
      </c>
      <c r="S22" s="35">
        <f>H２２年度!Y17</f>
        <v>42</v>
      </c>
      <c r="T22" s="35">
        <f>H２２年度!Z17</f>
        <v>458</v>
      </c>
      <c r="U22" s="35">
        <f>SUM(R22:T22,O17:W17)</f>
        <v>915</v>
      </c>
    </row>
    <row r="23" spans="1:28" ht="15.95" customHeight="1" x14ac:dyDescent="0.15">
      <c r="A23" s="19" t="s">
        <v>8</v>
      </c>
      <c r="B23" s="1">
        <v>3124</v>
      </c>
      <c r="C23" s="1">
        <v>3815</v>
      </c>
      <c r="D23" s="1">
        <v>4214</v>
      </c>
      <c r="E23" s="1">
        <v>8029</v>
      </c>
      <c r="F23" s="1">
        <v>3</v>
      </c>
      <c r="G23" s="1">
        <v>8</v>
      </c>
      <c r="H23" s="1">
        <v>14</v>
      </c>
      <c r="I23" s="1">
        <v>17</v>
      </c>
      <c r="J23" s="12"/>
      <c r="K23" s="101"/>
      <c r="L23" s="104"/>
      <c r="N23">
        <v>6</v>
      </c>
      <c r="O23" s="1">
        <f>+F25</f>
        <v>19</v>
      </c>
    </row>
    <row r="24" spans="1:28" ht="15.95" customHeight="1" thickBot="1" x14ac:dyDescent="0.2">
      <c r="A24" s="20" t="s">
        <v>9</v>
      </c>
      <c r="B24" s="1">
        <v>1608</v>
      </c>
      <c r="C24" s="1">
        <v>2213</v>
      </c>
      <c r="D24" s="1">
        <v>2369</v>
      </c>
      <c r="E24" s="1">
        <v>4582</v>
      </c>
      <c r="F24" s="1">
        <v>1</v>
      </c>
      <c r="G24" s="1">
        <v>5</v>
      </c>
      <c r="H24" s="1">
        <v>3</v>
      </c>
      <c r="I24" s="1">
        <v>1</v>
      </c>
      <c r="J24" s="12">
        <v>1</v>
      </c>
      <c r="K24" s="101"/>
      <c r="L24" s="104"/>
      <c r="N24">
        <v>7</v>
      </c>
      <c r="O24" s="1">
        <f>+F33</f>
        <v>25</v>
      </c>
    </row>
    <row r="25" spans="1:28" ht="15.95" customHeight="1" thickBot="1" x14ac:dyDescent="0.2">
      <c r="A25" s="21" t="s">
        <v>17</v>
      </c>
      <c r="B25" s="2">
        <f t="shared" ref="B25:J25" si="4">SUM(B21:B24)</f>
        <v>11686</v>
      </c>
      <c r="C25" s="2">
        <f t="shared" si="4"/>
        <v>14248</v>
      </c>
      <c r="D25" s="2">
        <f t="shared" si="4"/>
        <v>15707</v>
      </c>
      <c r="E25" s="2">
        <f t="shared" si="4"/>
        <v>29955</v>
      </c>
      <c r="F25" s="2">
        <f t="shared" si="4"/>
        <v>19</v>
      </c>
      <c r="G25" s="2">
        <f t="shared" si="4"/>
        <v>29</v>
      </c>
      <c r="H25" s="2">
        <f t="shared" si="4"/>
        <v>43</v>
      </c>
      <c r="I25" s="2">
        <f t="shared" si="4"/>
        <v>46</v>
      </c>
      <c r="J25" s="2">
        <f t="shared" si="4"/>
        <v>3</v>
      </c>
      <c r="K25" s="102"/>
      <c r="L25" s="105"/>
      <c r="M25" t="str">
        <f>IF(SUM(F25:J25)=0,"",IF((E17+F25-G25+H25-I25+J25)=E25,"","エラー"))</f>
        <v/>
      </c>
      <c r="N25">
        <v>8</v>
      </c>
      <c r="O25" s="1">
        <f>+F41</f>
        <v>25</v>
      </c>
    </row>
    <row r="26" spans="1:28" ht="15.95" customHeight="1" x14ac:dyDescent="0.15">
      <c r="N26">
        <v>9</v>
      </c>
      <c r="O26" s="1">
        <f>+F49</f>
        <v>18</v>
      </c>
    </row>
    <row r="27" spans="1:28" ht="15.95" customHeight="1" thickBot="1" x14ac:dyDescent="0.2">
      <c r="A27" t="s">
        <v>137</v>
      </c>
      <c r="L27" s="22" t="s">
        <v>14</v>
      </c>
      <c r="N27">
        <v>10</v>
      </c>
      <c r="O27" s="1">
        <f>+F57</f>
        <v>19</v>
      </c>
    </row>
    <row r="28" spans="1:28" ht="15.95" customHeight="1" x14ac:dyDescent="0.15">
      <c r="A28" s="15" t="s">
        <v>16</v>
      </c>
      <c r="B28" s="16" t="s">
        <v>0</v>
      </c>
      <c r="C28" s="16" t="s">
        <v>1</v>
      </c>
      <c r="D28" s="16" t="s">
        <v>2</v>
      </c>
      <c r="E28" s="16" t="s">
        <v>3</v>
      </c>
      <c r="F28" s="16" t="s">
        <v>12</v>
      </c>
      <c r="G28" s="16" t="s">
        <v>13</v>
      </c>
      <c r="H28" s="16" t="s">
        <v>10</v>
      </c>
      <c r="I28" s="16" t="s">
        <v>11</v>
      </c>
      <c r="J28" s="17" t="s">
        <v>15</v>
      </c>
      <c r="K28" s="16" t="s">
        <v>4</v>
      </c>
      <c r="L28" s="18" t="s">
        <v>5</v>
      </c>
      <c r="N28">
        <v>11</v>
      </c>
      <c r="O28" s="1">
        <f>+F65</f>
        <v>21</v>
      </c>
    </row>
    <row r="29" spans="1:28" ht="15.95" customHeight="1" x14ac:dyDescent="0.15">
      <c r="A29" s="19" t="s">
        <v>6</v>
      </c>
      <c r="B29" s="1">
        <v>4482</v>
      </c>
      <c r="C29" s="1">
        <v>5294</v>
      </c>
      <c r="D29" s="1">
        <v>5796</v>
      </c>
      <c r="E29" s="1">
        <v>11090</v>
      </c>
      <c r="F29" s="1">
        <v>8</v>
      </c>
      <c r="G29" s="1">
        <v>15</v>
      </c>
      <c r="H29" s="1">
        <v>16</v>
      </c>
      <c r="I29" s="1">
        <v>24</v>
      </c>
      <c r="J29" s="12"/>
      <c r="K29" s="100">
        <v>9338</v>
      </c>
      <c r="L29" s="103">
        <f>(ROUND(K29/E33,4))*100</f>
        <v>31.2</v>
      </c>
      <c r="N29">
        <v>12</v>
      </c>
      <c r="O29" s="1">
        <f>+F73</f>
        <v>17</v>
      </c>
    </row>
    <row r="30" spans="1:28" ht="15.95" customHeight="1" x14ac:dyDescent="0.15">
      <c r="A30" s="19" t="s">
        <v>7</v>
      </c>
      <c r="B30" s="1">
        <v>2475</v>
      </c>
      <c r="C30" s="1">
        <v>2927</v>
      </c>
      <c r="D30" s="1">
        <v>3322</v>
      </c>
      <c r="E30" s="1">
        <v>6249</v>
      </c>
      <c r="F30" s="1">
        <v>4</v>
      </c>
      <c r="G30" s="1">
        <v>5</v>
      </c>
      <c r="H30" s="1">
        <v>10</v>
      </c>
      <c r="I30" s="1">
        <v>6</v>
      </c>
      <c r="J30" s="12"/>
      <c r="K30" s="101"/>
      <c r="L30" s="104"/>
      <c r="N30">
        <v>1</v>
      </c>
      <c r="O30" s="1">
        <f>+F81</f>
        <v>14</v>
      </c>
    </row>
    <row r="31" spans="1:28" ht="15.95" customHeight="1" x14ac:dyDescent="0.15">
      <c r="A31" s="19" t="s">
        <v>8</v>
      </c>
      <c r="B31" s="1">
        <v>3122</v>
      </c>
      <c r="C31" s="1">
        <v>3802</v>
      </c>
      <c r="D31" s="1">
        <v>4221</v>
      </c>
      <c r="E31" s="1">
        <v>8023</v>
      </c>
      <c r="F31" s="1">
        <v>7</v>
      </c>
      <c r="G31" s="1">
        <v>6</v>
      </c>
      <c r="H31" s="1">
        <v>9</v>
      </c>
      <c r="I31" s="1">
        <v>16</v>
      </c>
      <c r="J31" s="12"/>
      <c r="K31" s="101"/>
      <c r="L31" s="104"/>
      <c r="N31">
        <v>2</v>
      </c>
      <c r="O31" s="1">
        <f>+F89</f>
        <v>15</v>
      </c>
    </row>
    <row r="32" spans="1:28" ht="15.95" customHeight="1" thickBot="1" x14ac:dyDescent="0.2">
      <c r="A32" s="20" t="s">
        <v>9</v>
      </c>
      <c r="B32" s="1">
        <v>1605</v>
      </c>
      <c r="C32" s="1">
        <v>2212</v>
      </c>
      <c r="D32" s="1">
        <v>2360</v>
      </c>
      <c r="E32" s="1">
        <v>4572</v>
      </c>
      <c r="F32" s="1">
        <v>6</v>
      </c>
      <c r="G32" s="1">
        <v>5</v>
      </c>
      <c r="H32" s="1">
        <v>1</v>
      </c>
      <c r="I32" s="1">
        <v>5</v>
      </c>
      <c r="J32" s="12"/>
      <c r="K32" s="101"/>
      <c r="L32" s="104"/>
      <c r="N32">
        <v>3</v>
      </c>
      <c r="O32" s="1">
        <f>+F97</f>
        <v>19</v>
      </c>
    </row>
    <row r="33" spans="1:15" ht="15.95" customHeight="1" thickBot="1" x14ac:dyDescent="0.2">
      <c r="A33" s="21" t="s">
        <v>17</v>
      </c>
      <c r="B33" s="2">
        <f t="shared" ref="B33:J33" si="5">SUM(B29:B32)</f>
        <v>11684</v>
      </c>
      <c r="C33" s="2">
        <f t="shared" si="5"/>
        <v>14235</v>
      </c>
      <c r="D33" s="2">
        <f t="shared" si="5"/>
        <v>15699</v>
      </c>
      <c r="E33" s="2">
        <f t="shared" si="5"/>
        <v>29934</v>
      </c>
      <c r="F33" s="2">
        <f t="shared" si="5"/>
        <v>25</v>
      </c>
      <c r="G33" s="2">
        <f t="shared" si="5"/>
        <v>31</v>
      </c>
      <c r="H33" s="2">
        <f t="shared" si="5"/>
        <v>36</v>
      </c>
      <c r="I33" s="2">
        <f t="shared" si="5"/>
        <v>51</v>
      </c>
      <c r="J33" s="2">
        <f t="shared" si="5"/>
        <v>0</v>
      </c>
      <c r="K33" s="102"/>
      <c r="L33" s="105"/>
      <c r="M33" t="str">
        <f>IF(SUM(F33:J33)=0,"",IF((E25+F33-G33+H33-I33+J33)=E33,"","エラー"))</f>
        <v/>
      </c>
      <c r="N33" s="22" t="s">
        <v>3</v>
      </c>
      <c r="O33" s="1">
        <f>SUM(O21:O32)</f>
        <v>238</v>
      </c>
    </row>
    <row r="34" spans="1:15" ht="15.95" customHeight="1" x14ac:dyDescent="0.15">
      <c r="K34" s="37"/>
      <c r="L34" s="26" t="str">
        <f>IF(K34=0,"",ROUND(K34/E33,4)*100)</f>
        <v/>
      </c>
    </row>
    <row r="35" spans="1:15" ht="15.95" customHeight="1" thickBot="1" x14ac:dyDescent="0.2">
      <c r="A35" t="s">
        <v>138</v>
      </c>
      <c r="L35" s="22" t="s">
        <v>14</v>
      </c>
    </row>
    <row r="36" spans="1:15" ht="15.95" customHeight="1" x14ac:dyDescent="0.15">
      <c r="A36" s="15" t="s">
        <v>16</v>
      </c>
      <c r="B36" s="16" t="s">
        <v>0</v>
      </c>
      <c r="C36" s="16" t="s">
        <v>1</v>
      </c>
      <c r="D36" s="16" t="s">
        <v>2</v>
      </c>
      <c r="E36" s="16" t="s">
        <v>3</v>
      </c>
      <c r="F36" s="41" t="s">
        <v>12</v>
      </c>
      <c r="G36" s="41" t="s">
        <v>13</v>
      </c>
      <c r="H36" s="41" t="s">
        <v>10</v>
      </c>
      <c r="I36" s="41" t="s">
        <v>11</v>
      </c>
      <c r="J36" s="42" t="s">
        <v>15</v>
      </c>
      <c r="K36" s="16" t="s">
        <v>4</v>
      </c>
      <c r="L36" s="18" t="s">
        <v>5</v>
      </c>
    </row>
    <row r="37" spans="1:15" ht="15.95" customHeight="1" x14ac:dyDescent="0.15">
      <c r="A37" s="19" t="s">
        <v>6</v>
      </c>
      <c r="B37" s="51">
        <v>4480</v>
      </c>
      <c r="C37" s="51">
        <v>5299</v>
      </c>
      <c r="D37" s="51">
        <v>5794</v>
      </c>
      <c r="E37" s="1">
        <v>11093</v>
      </c>
      <c r="F37" s="1">
        <v>10</v>
      </c>
      <c r="G37" s="1">
        <v>14</v>
      </c>
      <c r="H37" s="1">
        <v>20</v>
      </c>
      <c r="I37" s="1">
        <v>6</v>
      </c>
      <c r="J37" s="12"/>
      <c r="K37" s="100">
        <v>9349</v>
      </c>
      <c r="L37" s="103">
        <f>(ROUND(K37/E41,4))*100</f>
        <v>31.240000000000002</v>
      </c>
    </row>
    <row r="38" spans="1:15" ht="15.95" customHeight="1" x14ac:dyDescent="0.15">
      <c r="A38" s="19" t="s">
        <v>7</v>
      </c>
      <c r="B38" s="51">
        <v>2475</v>
      </c>
      <c r="C38" s="51">
        <v>2925</v>
      </c>
      <c r="D38" s="51">
        <v>3318</v>
      </c>
      <c r="E38" s="1">
        <v>6243</v>
      </c>
      <c r="F38" s="1">
        <v>2</v>
      </c>
      <c r="G38" s="1">
        <v>7</v>
      </c>
      <c r="H38" s="1">
        <v>6</v>
      </c>
      <c r="I38" s="1">
        <v>7</v>
      </c>
      <c r="J38" s="12"/>
      <c r="K38" s="101"/>
      <c r="L38" s="104"/>
    </row>
    <row r="39" spans="1:15" ht="15.95" customHeight="1" x14ac:dyDescent="0.15">
      <c r="A39" s="19" t="s">
        <v>8</v>
      </c>
      <c r="B39" s="51">
        <v>3127</v>
      </c>
      <c r="C39" s="51">
        <v>3793</v>
      </c>
      <c r="D39" s="51">
        <v>4229</v>
      </c>
      <c r="E39" s="1">
        <v>8022</v>
      </c>
      <c r="F39" s="1">
        <v>9</v>
      </c>
      <c r="G39" s="1">
        <v>13</v>
      </c>
      <c r="H39" s="1">
        <v>16</v>
      </c>
      <c r="I39" s="1">
        <v>19</v>
      </c>
      <c r="J39" s="12"/>
      <c r="K39" s="101"/>
      <c r="L39" s="104"/>
    </row>
    <row r="40" spans="1:15" ht="15.95" customHeight="1" thickBot="1" x14ac:dyDescent="0.2">
      <c r="A40" s="20" t="s">
        <v>9</v>
      </c>
      <c r="B40" s="52">
        <v>1607</v>
      </c>
      <c r="C40" s="52">
        <v>2211</v>
      </c>
      <c r="D40" s="52">
        <v>2358</v>
      </c>
      <c r="E40" s="53">
        <v>4569</v>
      </c>
      <c r="F40" s="1">
        <v>4</v>
      </c>
      <c r="G40" s="1">
        <v>2</v>
      </c>
      <c r="H40" s="1">
        <v>2</v>
      </c>
      <c r="I40" s="1">
        <v>8</v>
      </c>
      <c r="J40" s="12"/>
      <c r="K40" s="101"/>
      <c r="L40" s="104"/>
    </row>
    <row r="41" spans="1:15" ht="15.95" customHeight="1" thickBot="1" x14ac:dyDescent="0.2">
      <c r="A41" s="21" t="s">
        <v>17</v>
      </c>
      <c r="B41" s="2">
        <f t="shared" ref="B41:J41" si="6">SUM(B37:B40)</f>
        <v>11689</v>
      </c>
      <c r="C41" s="2">
        <f t="shared" si="6"/>
        <v>14228</v>
      </c>
      <c r="D41" s="2">
        <f t="shared" si="6"/>
        <v>15699</v>
      </c>
      <c r="E41" s="2">
        <f t="shared" si="6"/>
        <v>29927</v>
      </c>
      <c r="F41" s="2">
        <f t="shared" si="6"/>
        <v>25</v>
      </c>
      <c r="G41" s="2">
        <f t="shared" si="6"/>
        <v>36</v>
      </c>
      <c r="H41" s="2">
        <f t="shared" si="6"/>
        <v>44</v>
      </c>
      <c r="I41" s="2">
        <f t="shared" si="6"/>
        <v>40</v>
      </c>
      <c r="J41" s="2">
        <f t="shared" si="6"/>
        <v>0</v>
      </c>
      <c r="K41" s="102"/>
      <c r="L41" s="105"/>
      <c r="M41" t="str">
        <f>IF(SUM(F41:J41)=0,"",IF((E33+F41-G41+H41-I41+J41)=E41,"","エラー"))</f>
        <v/>
      </c>
    </row>
    <row r="42" spans="1:15" ht="15.95" customHeight="1" x14ac:dyDescent="0.15">
      <c r="F42" s="39"/>
      <c r="G42" s="39"/>
      <c r="H42" s="39"/>
      <c r="I42" s="39"/>
      <c r="J42" s="40"/>
    </row>
    <row r="43" spans="1:15" ht="15.95" customHeight="1" thickBot="1" x14ac:dyDescent="0.2">
      <c r="A43" t="s">
        <v>139</v>
      </c>
      <c r="L43" s="22" t="s">
        <v>14</v>
      </c>
    </row>
    <row r="44" spans="1:15" ht="15.95" customHeight="1" x14ac:dyDescent="0.15">
      <c r="A44" s="15" t="s">
        <v>16</v>
      </c>
      <c r="B44" s="16" t="s">
        <v>0</v>
      </c>
      <c r="C44" s="16" t="s">
        <v>1</v>
      </c>
      <c r="D44" s="16" t="s">
        <v>2</v>
      </c>
      <c r="E44" s="16" t="s">
        <v>3</v>
      </c>
      <c r="F44" s="16" t="s">
        <v>12</v>
      </c>
      <c r="G44" s="16" t="s">
        <v>13</v>
      </c>
      <c r="H44" s="16" t="s">
        <v>10</v>
      </c>
      <c r="I44" s="16" t="s">
        <v>11</v>
      </c>
      <c r="J44" s="17" t="s">
        <v>15</v>
      </c>
      <c r="K44" s="16" t="s">
        <v>4</v>
      </c>
      <c r="L44" s="18" t="s">
        <v>5</v>
      </c>
    </row>
    <row r="45" spans="1:15" ht="15.95" customHeight="1" x14ac:dyDescent="0.15">
      <c r="A45" s="19" t="s">
        <v>6</v>
      </c>
      <c r="B45" s="1">
        <v>4484</v>
      </c>
      <c r="C45" s="1">
        <v>5300</v>
      </c>
      <c r="D45" s="1">
        <v>5789</v>
      </c>
      <c r="E45" s="1">
        <v>11089</v>
      </c>
      <c r="F45" s="1">
        <v>7</v>
      </c>
      <c r="G45" s="1">
        <v>20</v>
      </c>
      <c r="H45" s="1">
        <v>21</v>
      </c>
      <c r="I45" s="1">
        <v>14</v>
      </c>
      <c r="J45" s="12"/>
      <c r="K45" s="100">
        <v>9355</v>
      </c>
      <c r="L45" s="103">
        <f>(ROUND(K45/E49,4))*100</f>
        <v>31.28</v>
      </c>
    </row>
    <row r="46" spans="1:15" ht="15.95" customHeight="1" x14ac:dyDescent="0.15">
      <c r="A46" s="19" t="s">
        <v>7</v>
      </c>
      <c r="B46" s="1">
        <v>2472</v>
      </c>
      <c r="C46" s="1">
        <v>2926</v>
      </c>
      <c r="D46" s="1">
        <v>3315</v>
      </c>
      <c r="E46" s="1">
        <v>6241</v>
      </c>
      <c r="F46" s="1">
        <v>3</v>
      </c>
      <c r="G46" s="1">
        <v>9</v>
      </c>
      <c r="H46" s="1">
        <v>2</v>
      </c>
      <c r="I46" s="1">
        <v>3</v>
      </c>
      <c r="J46" s="12"/>
      <c r="K46" s="101"/>
      <c r="L46" s="104"/>
    </row>
    <row r="47" spans="1:15" ht="15.95" customHeight="1" x14ac:dyDescent="0.15">
      <c r="A47" s="19" t="s">
        <v>8</v>
      </c>
      <c r="B47" s="1">
        <v>3128</v>
      </c>
      <c r="C47" s="1">
        <v>3785</v>
      </c>
      <c r="D47" s="1">
        <v>4224</v>
      </c>
      <c r="E47" s="1">
        <v>8009</v>
      </c>
      <c r="F47" s="1">
        <v>5</v>
      </c>
      <c r="G47" s="1">
        <v>8</v>
      </c>
      <c r="H47" s="1">
        <v>7</v>
      </c>
      <c r="I47" s="1">
        <v>7</v>
      </c>
      <c r="J47" s="12">
        <v>2</v>
      </c>
      <c r="K47" s="101"/>
      <c r="L47" s="104"/>
    </row>
    <row r="48" spans="1:15" ht="15.95" customHeight="1" thickBot="1" x14ac:dyDescent="0.2">
      <c r="A48" s="20" t="s">
        <v>9</v>
      </c>
      <c r="B48" s="1">
        <v>1609</v>
      </c>
      <c r="C48" s="1">
        <v>2212</v>
      </c>
      <c r="D48" s="1">
        <v>2361</v>
      </c>
      <c r="E48" s="1">
        <v>4573</v>
      </c>
      <c r="F48" s="1">
        <v>3</v>
      </c>
      <c r="G48" s="1">
        <v>7</v>
      </c>
      <c r="H48" s="1">
        <v>7</v>
      </c>
      <c r="I48" s="1">
        <v>4</v>
      </c>
      <c r="J48" s="12"/>
      <c r="K48" s="101"/>
      <c r="L48" s="104"/>
    </row>
    <row r="49" spans="1:13" ht="15.95" customHeight="1" thickBot="1" x14ac:dyDescent="0.2">
      <c r="A49" s="21" t="s">
        <v>17</v>
      </c>
      <c r="B49" s="2">
        <f t="shared" ref="B49:J49" si="7">SUM(B45:B48)</f>
        <v>11693</v>
      </c>
      <c r="C49" s="2">
        <f t="shared" si="7"/>
        <v>14223</v>
      </c>
      <c r="D49" s="2">
        <f t="shared" si="7"/>
        <v>15689</v>
      </c>
      <c r="E49" s="2">
        <f t="shared" si="7"/>
        <v>29912</v>
      </c>
      <c r="F49" s="2">
        <f t="shared" si="7"/>
        <v>18</v>
      </c>
      <c r="G49" s="2">
        <f t="shared" si="7"/>
        <v>44</v>
      </c>
      <c r="H49" s="2">
        <f t="shared" si="7"/>
        <v>37</v>
      </c>
      <c r="I49" s="2">
        <f t="shared" si="7"/>
        <v>28</v>
      </c>
      <c r="J49" s="2">
        <f t="shared" si="7"/>
        <v>2</v>
      </c>
      <c r="K49" s="102"/>
      <c r="L49" s="105"/>
      <c r="M49" t="str">
        <f>IF(SUM(F49:J49)=0,"",IF((E41+F49-G49+H49-I49+J49)=E49,"","エラー"))</f>
        <v/>
      </c>
    </row>
    <row r="51" spans="1:13" ht="15.95" customHeight="1" thickBot="1" x14ac:dyDescent="0.2">
      <c r="A51" t="s">
        <v>140</v>
      </c>
      <c r="L51" s="22" t="s">
        <v>14</v>
      </c>
    </row>
    <row r="52" spans="1:13" ht="15.95" customHeight="1" x14ac:dyDescent="0.15">
      <c r="A52" s="15" t="s">
        <v>16</v>
      </c>
      <c r="B52" s="16" t="s">
        <v>0</v>
      </c>
      <c r="C52" s="16" t="s">
        <v>1</v>
      </c>
      <c r="D52" s="16" t="s">
        <v>2</v>
      </c>
      <c r="E52" s="16" t="s">
        <v>3</v>
      </c>
      <c r="F52" s="16" t="s">
        <v>12</v>
      </c>
      <c r="G52" s="16" t="s">
        <v>13</v>
      </c>
      <c r="H52" s="16" t="s">
        <v>10</v>
      </c>
      <c r="I52" s="16" t="s">
        <v>11</v>
      </c>
      <c r="J52" s="17" t="s">
        <v>15</v>
      </c>
      <c r="K52" s="16" t="s">
        <v>4</v>
      </c>
      <c r="L52" s="18" t="s">
        <v>5</v>
      </c>
    </row>
    <row r="53" spans="1:13" ht="15.95" customHeight="1" x14ac:dyDescent="0.15">
      <c r="A53" s="19" t="s">
        <v>6</v>
      </c>
      <c r="B53" s="1">
        <v>4479</v>
      </c>
      <c r="C53" s="1">
        <v>5300</v>
      </c>
      <c r="D53" s="1">
        <v>5770</v>
      </c>
      <c r="E53" s="1">
        <v>11070</v>
      </c>
      <c r="F53" s="1">
        <v>4</v>
      </c>
      <c r="G53" s="1">
        <v>21</v>
      </c>
      <c r="H53" s="1">
        <v>16</v>
      </c>
      <c r="I53" s="1">
        <v>24</v>
      </c>
      <c r="J53" s="12"/>
      <c r="K53" s="100">
        <v>9338</v>
      </c>
      <c r="L53" s="103">
        <f>(ROUND(K53/E57,4))*100</f>
        <v>31.259999999999998</v>
      </c>
    </row>
    <row r="54" spans="1:13" ht="15.95" customHeight="1" x14ac:dyDescent="0.15">
      <c r="A54" s="19" t="s">
        <v>7</v>
      </c>
      <c r="B54" s="1">
        <v>2473</v>
      </c>
      <c r="C54" s="1">
        <v>2919</v>
      </c>
      <c r="D54" s="1">
        <v>3305</v>
      </c>
      <c r="E54" s="1">
        <v>6224</v>
      </c>
      <c r="F54" s="1">
        <v>6</v>
      </c>
      <c r="G54" s="1">
        <v>15</v>
      </c>
      <c r="H54" s="1">
        <v>6</v>
      </c>
      <c r="I54" s="1">
        <v>5</v>
      </c>
      <c r="J54" s="12">
        <v>-1</v>
      </c>
      <c r="K54" s="101"/>
      <c r="L54" s="104"/>
    </row>
    <row r="55" spans="1:13" ht="15.95" customHeight="1" x14ac:dyDescent="0.15">
      <c r="A55" s="19" t="s">
        <v>8</v>
      </c>
      <c r="B55" s="1">
        <v>3127</v>
      </c>
      <c r="C55" s="1">
        <v>3779</v>
      </c>
      <c r="D55" s="1">
        <v>4223</v>
      </c>
      <c r="E55" s="1">
        <v>8002</v>
      </c>
      <c r="F55" s="1">
        <v>4</v>
      </c>
      <c r="G55" s="1">
        <v>9</v>
      </c>
      <c r="H55" s="1">
        <v>3</v>
      </c>
      <c r="I55" s="1">
        <v>9</v>
      </c>
      <c r="J55" s="12"/>
      <c r="K55" s="101"/>
      <c r="L55" s="104"/>
    </row>
    <row r="56" spans="1:13" ht="15.95" customHeight="1" thickBot="1" x14ac:dyDescent="0.2">
      <c r="A56" s="20" t="s">
        <v>9</v>
      </c>
      <c r="B56" s="1">
        <v>1604</v>
      </c>
      <c r="C56" s="1">
        <v>2214</v>
      </c>
      <c r="D56" s="1">
        <v>2361</v>
      </c>
      <c r="E56" s="1">
        <v>4575</v>
      </c>
      <c r="F56" s="1">
        <v>5</v>
      </c>
      <c r="G56" s="1">
        <v>5</v>
      </c>
      <c r="H56" s="1">
        <v>6</v>
      </c>
      <c r="I56" s="1">
        <v>2</v>
      </c>
      <c r="J56" s="12"/>
      <c r="K56" s="101"/>
      <c r="L56" s="104"/>
    </row>
    <row r="57" spans="1:13" ht="15.95" customHeight="1" thickBot="1" x14ac:dyDescent="0.2">
      <c r="A57" s="21" t="s">
        <v>17</v>
      </c>
      <c r="B57" s="2">
        <f t="shared" ref="B57:J57" si="8">SUM(B53:B56)</f>
        <v>11683</v>
      </c>
      <c r="C57" s="2">
        <f t="shared" si="8"/>
        <v>14212</v>
      </c>
      <c r="D57" s="2">
        <f t="shared" si="8"/>
        <v>15659</v>
      </c>
      <c r="E57" s="2">
        <f t="shared" si="8"/>
        <v>29871</v>
      </c>
      <c r="F57" s="2">
        <f t="shared" si="8"/>
        <v>19</v>
      </c>
      <c r="G57" s="2">
        <f t="shared" si="8"/>
        <v>50</v>
      </c>
      <c r="H57" s="2">
        <f t="shared" si="8"/>
        <v>31</v>
      </c>
      <c r="I57" s="2">
        <f t="shared" si="8"/>
        <v>40</v>
      </c>
      <c r="J57" s="2">
        <f t="shared" si="8"/>
        <v>-1</v>
      </c>
      <c r="K57" s="102"/>
      <c r="L57" s="105"/>
      <c r="M57" t="str">
        <f>IF(SUM(F57:J57)=0,"",IF((E49+F57-G57+H57-I57+J57)=E57,"","エラー"))</f>
        <v/>
      </c>
    </row>
    <row r="58" spans="1:13" ht="15.95" customHeight="1" x14ac:dyDescent="0.15"/>
    <row r="59" spans="1:13" ht="15.95" customHeight="1" thickBot="1" x14ac:dyDescent="0.2">
      <c r="A59" t="s">
        <v>141</v>
      </c>
      <c r="L59" s="22" t="s">
        <v>14</v>
      </c>
    </row>
    <row r="60" spans="1:13" ht="15.95" customHeight="1" x14ac:dyDescent="0.15">
      <c r="A60" s="15" t="s">
        <v>16</v>
      </c>
      <c r="B60" s="16" t="s">
        <v>0</v>
      </c>
      <c r="C60" s="16" t="s">
        <v>1</v>
      </c>
      <c r="D60" s="16" t="s">
        <v>2</v>
      </c>
      <c r="E60" s="16" t="s">
        <v>3</v>
      </c>
      <c r="F60" s="16" t="s">
        <v>12</v>
      </c>
      <c r="G60" s="16" t="s">
        <v>13</v>
      </c>
      <c r="H60" s="16" t="s">
        <v>10</v>
      </c>
      <c r="I60" s="16" t="s">
        <v>11</v>
      </c>
      <c r="J60" s="17" t="s">
        <v>15</v>
      </c>
      <c r="K60" s="16" t="s">
        <v>4</v>
      </c>
      <c r="L60" s="18" t="s">
        <v>5</v>
      </c>
    </row>
    <row r="61" spans="1:13" ht="15.95" customHeight="1" x14ac:dyDescent="0.15">
      <c r="A61" s="19" t="s">
        <v>6</v>
      </c>
      <c r="B61" s="1">
        <v>4476</v>
      </c>
      <c r="C61" s="1">
        <v>5304</v>
      </c>
      <c r="D61" s="1">
        <v>5767</v>
      </c>
      <c r="E61" s="1">
        <v>11071</v>
      </c>
      <c r="F61" s="1">
        <v>11</v>
      </c>
      <c r="G61" s="1">
        <v>17</v>
      </c>
      <c r="H61" s="1">
        <v>13</v>
      </c>
      <c r="I61" s="1">
        <v>11</v>
      </c>
      <c r="J61" s="12"/>
      <c r="K61" s="100">
        <v>9355</v>
      </c>
      <c r="L61" s="103">
        <f>(ROUND(K61/E65,4))*100</f>
        <v>31.319999999999997</v>
      </c>
    </row>
    <row r="62" spans="1:13" ht="15.95" customHeight="1" x14ac:dyDescent="0.15">
      <c r="A62" s="19" t="s">
        <v>7</v>
      </c>
      <c r="B62" s="1">
        <v>2473</v>
      </c>
      <c r="C62" s="1">
        <v>2911</v>
      </c>
      <c r="D62" s="1">
        <v>3309</v>
      </c>
      <c r="E62" s="1">
        <v>6220</v>
      </c>
      <c r="F62" s="1">
        <v>5</v>
      </c>
      <c r="G62" s="1">
        <v>6</v>
      </c>
      <c r="H62" s="1">
        <v>6</v>
      </c>
      <c r="I62" s="1">
        <v>9</v>
      </c>
      <c r="J62" s="12"/>
      <c r="K62" s="101"/>
      <c r="L62" s="104"/>
    </row>
    <row r="63" spans="1:13" ht="15.95" customHeight="1" x14ac:dyDescent="0.15">
      <c r="A63" s="19" t="s">
        <v>8</v>
      </c>
      <c r="B63" s="1">
        <v>3133</v>
      </c>
      <c r="C63" s="1">
        <v>3782</v>
      </c>
      <c r="D63" s="1">
        <v>4225</v>
      </c>
      <c r="E63" s="1">
        <v>8007</v>
      </c>
      <c r="F63" s="1">
        <v>4</v>
      </c>
      <c r="G63" s="1">
        <v>6</v>
      </c>
      <c r="H63" s="1">
        <v>11</v>
      </c>
      <c r="I63" s="1">
        <v>6</v>
      </c>
      <c r="J63" s="12"/>
      <c r="K63" s="101"/>
      <c r="L63" s="104"/>
    </row>
    <row r="64" spans="1:13" ht="15.95" customHeight="1" thickBot="1" x14ac:dyDescent="0.2">
      <c r="A64" s="20" t="s">
        <v>9</v>
      </c>
      <c r="B64" s="1">
        <v>1605</v>
      </c>
      <c r="C64" s="1">
        <v>2211</v>
      </c>
      <c r="D64" s="1">
        <v>2356</v>
      </c>
      <c r="E64" s="1">
        <v>4567</v>
      </c>
      <c r="F64" s="1">
        <v>1</v>
      </c>
      <c r="G64" s="1">
        <v>4</v>
      </c>
      <c r="H64" s="1">
        <v>5</v>
      </c>
      <c r="I64" s="1">
        <v>3</v>
      </c>
      <c r="J64" s="12"/>
      <c r="K64" s="101"/>
      <c r="L64" s="104"/>
    </row>
    <row r="65" spans="1:13" ht="15.95" customHeight="1" thickBot="1" x14ac:dyDescent="0.2">
      <c r="A65" s="21" t="s">
        <v>17</v>
      </c>
      <c r="B65" s="2">
        <f t="shared" ref="B65:J65" si="9">SUM(B61:B64)</f>
        <v>11687</v>
      </c>
      <c r="C65" s="2">
        <f t="shared" si="9"/>
        <v>14208</v>
      </c>
      <c r="D65" s="2">
        <f t="shared" si="9"/>
        <v>15657</v>
      </c>
      <c r="E65" s="2">
        <f t="shared" si="9"/>
        <v>29865</v>
      </c>
      <c r="F65" s="2">
        <f t="shared" si="9"/>
        <v>21</v>
      </c>
      <c r="G65" s="2">
        <f t="shared" si="9"/>
        <v>33</v>
      </c>
      <c r="H65" s="2">
        <f t="shared" si="9"/>
        <v>35</v>
      </c>
      <c r="I65" s="2">
        <f t="shared" si="9"/>
        <v>29</v>
      </c>
      <c r="J65" s="2">
        <f t="shared" si="9"/>
        <v>0</v>
      </c>
      <c r="K65" s="102"/>
      <c r="L65" s="105"/>
      <c r="M65" t="str">
        <f>IF(SUM(F65:J65)=0,"",IF((E57+F65-G65+H65-I65+J65)=E65,"","エラー"))</f>
        <v/>
      </c>
    </row>
    <row r="66" spans="1:13" ht="15.95" customHeight="1" x14ac:dyDescent="0.15"/>
    <row r="67" spans="1:13" ht="15.95" customHeight="1" thickBot="1" x14ac:dyDescent="0.2">
      <c r="A67" t="s">
        <v>142</v>
      </c>
      <c r="L67" s="22" t="s">
        <v>14</v>
      </c>
    </row>
    <row r="68" spans="1:13" ht="15.95" customHeight="1" x14ac:dyDescent="0.15">
      <c r="A68" s="15" t="s">
        <v>16</v>
      </c>
      <c r="B68" s="16" t="s">
        <v>0</v>
      </c>
      <c r="C68" s="16" t="s">
        <v>1</v>
      </c>
      <c r="D68" s="16" t="s">
        <v>2</v>
      </c>
      <c r="E68" s="16" t="s">
        <v>3</v>
      </c>
      <c r="F68" s="16" t="s">
        <v>12</v>
      </c>
      <c r="G68" s="16" t="s">
        <v>13</v>
      </c>
      <c r="H68" s="16" t="s">
        <v>10</v>
      </c>
      <c r="I68" s="16" t="s">
        <v>11</v>
      </c>
      <c r="J68" s="17" t="s">
        <v>15</v>
      </c>
      <c r="K68" s="16" t="s">
        <v>4</v>
      </c>
      <c r="L68" s="18" t="s">
        <v>5</v>
      </c>
    </row>
    <row r="69" spans="1:13" ht="15.95" customHeight="1" x14ac:dyDescent="0.15">
      <c r="A69" s="19" t="s">
        <v>6</v>
      </c>
      <c r="B69" s="1">
        <v>4475</v>
      </c>
      <c r="C69" s="1">
        <v>5301</v>
      </c>
      <c r="D69" s="1">
        <v>5760</v>
      </c>
      <c r="E69" s="1">
        <v>11061</v>
      </c>
      <c r="F69" s="1">
        <v>4</v>
      </c>
      <c r="G69" s="1">
        <v>16</v>
      </c>
      <c r="H69" s="1">
        <v>13</v>
      </c>
      <c r="I69" s="1">
        <v>13</v>
      </c>
      <c r="J69" s="12"/>
      <c r="K69" s="100">
        <v>9362</v>
      </c>
      <c r="L69" s="103">
        <f>(ROUND(K69/E73,4))*100</f>
        <v>31.36</v>
      </c>
    </row>
    <row r="70" spans="1:13" ht="15.95" customHeight="1" x14ac:dyDescent="0.15">
      <c r="A70" s="19" t="s">
        <v>7</v>
      </c>
      <c r="B70" s="1">
        <v>2471</v>
      </c>
      <c r="C70" s="1">
        <v>2913</v>
      </c>
      <c r="D70" s="1">
        <v>3298</v>
      </c>
      <c r="E70" s="1">
        <v>6211</v>
      </c>
      <c r="F70" s="1">
        <v>5</v>
      </c>
      <c r="G70" s="1">
        <v>14</v>
      </c>
      <c r="H70" s="1">
        <v>10</v>
      </c>
      <c r="I70" s="1">
        <v>8</v>
      </c>
      <c r="J70" s="12"/>
      <c r="K70" s="101"/>
      <c r="L70" s="104"/>
    </row>
    <row r="71" spans="1:13" ht="15.95" customHeight="1" x14ac:dyDescent="0.15">
      <c r="A71" s="19" t="s">
        <v>8</v>
      </c>
      <c r="B71" s="1">
        <v>3136</v>
      </c>
      <c r="C71" s="1">
        <v>3782</v>
      </c>
      <c r="D71" s="1">
        <v>4221</v>
      </c>
      <c r="E71" s="1">
        <v>8003</v>
      </c>
      <c r="F71" s="1">
        <v>4</v>
      </c>
      <c r="G71" s="1">
        <v>12</v>
      </c>
      <c r="H71" s="1">
        <v>12</v>
      </c>
      <c r="I71" s="1">
        <v>3</v>
      </c>
      <c r="J71" s="12"/>
      <c r="K71" s="101"/>
      <c r="L71" s="104"/>
    </row>
    <row r="72" spans="1:13" ht="15.95" customHeight="1" thickBot="1" x14ac:dyDescent="0.2">
      <c r="A72" s="20" t="s">
        <v>9</v>
      </c>
      <c r="B72" s="1">
        <v>1605</v>
      </c>
      <c r="C72" s="1">
        <v>2212</v>
      </c>
      <c r="D72" s="1">
        <v>2362</v>
      </c>
      <c r="E72" s="1">
        <v>4574</v>
      </c>
      <c r="F72" s="1">
        <v>4</v>
      </c>
      <c r="G72" s="1">
        <v>4</v>
      </c>
      <c r="H72" s="1">
        <v>3</v>
      </c>
      <c r="I72" s="1">
        <v>1</v>
      </c>
      <c r="J72" s="12"/>
      <c r="K72" s="101"/>
      <c r="L72" s="104"/>
    </row>
    <row r="73" spans="1:13" ht="15.95" customHeight="1" thickBot="1" x14ac:dyDescent="0.2">
      <c r="A73" s="21" t="s">
        <v>17</v>
      </c>
      <c r="B73" s="2">
        <f t="shared" ref="B73:J73" si="10">SUM(B69:B72)</f>
        <v>11687</v>
      </c>
      <c r="C73" s="2">
        <f t="shared" si="10"/>
        <v>14208</v>
      </c>
      <c r="D73" s="2">
        <f t="shared" si="10"/>
        <v>15641</v>
      </c>
      <c r="E73" s="2">
        <f t="shared" si="10"/>
        <v>29849</v>
      </c>
      <c r="F73" s="2">
        <f t="shared" si="10"/>
        <v>17</v>
      </c>
      <c r="G73" s="2">
        <f t="shared" si="10"/>
        <v>46</v>
      </c>
      <c r="H73" s="2">
        <f t="shared" si="10"/>
        <v>38</v>
      </c>
      <c r="I73" s="2">
        <f t="shared" si="10"/>
        <v>25</v>
      </c>
      <c r="J73" s="2">
        <f t="shared" si="10"/>
        <v>0</v>
      </c>
      <c r="K73" s="102"/>
      <c r="L73" s="105"/>
      <c r="M73" t="str">
        <f>IF(SUM(F73:J73)=0,"",IF((E65+F73-G73+H73-I73+J73)=E73,"","エラー"))</f>
        <v/>
      </c>
    </row>
    <row r="74" spans="1:13" ht="15.95" customHeight="1" x14ac:dyDescent="0.15"/>
    <row r="75" spans="1:13" ht="15.95" customHeight="1" thickBot="1" x14ac:dyDescent="0.2">
      <c r="A75" t="s">
        <v>143</v>
      </c>
      <c r="L75" s="22" t="s">
        <v>14</v>
      </c>
    </row>
    <row r="76" spans="1:13" ht="15.95" customHeight="1" x14ac:dyDescent="0.15">
      <c r="A76" s="15" t="s">
        <v>16</v>
      </c>
      <c r="B76" s="16" t="s">
        <v>0</v>
      </c>
      <c r="C76" s="16" t="s">
        <v>1</v>
      </c>
      <c r="D76" s="16" t="s">
        <v>2</v>
      </c>
      <c r="E76" s="16" t="s">
        <v>3</v>
      </c>
      <c r="F76" s="16" t="s">
        <v>12</v>
      </c>
      <c r="G76" s="16" t="s">
        <v>13</v>
      </c>
      <c r="H76" s="16" t="s">
        <v>10</v>
      </c>
      <c r="I76" s="16" t="s">
        <v>11</v>
      </c>
      <c r="J76" s="17" t="s">
        <v>15</v>
      </c>
      <c r="K76" s="16" t="s">
        <v>4</v>
      </c>
      <c r="L76" s="18" t="s">
        <v>5</v>
      </c>
    </row>
    <row r="77" spans="1:13" ht="15.95" customHeight="1" x14ac:dyDescent="0.15">
      <c r="A77" s="19" t="s">
        <v>6</v>
      </c>
      <c r="B77" s="1">
        <v>4475</v>
      </c>
      <c r="C77" s="1">
        <v>5296</v>
      </c>
      <c r="D77" s="1">
        <v>5765</v>
      </c>
      <c r="E77" s="1">
        <v>11061</v>
      </c>
      <c r="F77" s="1">
        <v>8</v>
      </c>
      <c r="G77" s="1">
        <v>17</v>
      </c>
      <c r="H77" s="1">
        <v>22</v>
      </c>
      <c r="I77" s="1">
        <v>15</v>
      </c>
      <c r="J77" s="12"/>
      <c r="K77" s="100">
        <v>9374</v>
      </c>
      <c r="L77" s="103">
        <f>(ROUND(K77/E81,4))*100</f>
        <v>31.45</v>
      </c>
    </row>
    <row r="78" spans="1:13" ht="15.95" customHeight="1" x14ac:dyDescent="0.15">
      <c r="A78" s="19" t="s">
        <v>7</v>
      </c>
      <c r="B78" s="1">
        <v>2470</v>
      </c>
      <c r="C78" s="1">
        <v>2906</v>
      </c>
      <c r="D78" s="1">
        <v>3295</v>
      </c>
      <c r="E78" s="1">
        <v>6201</v>
      </c>
      <c r="F78" s="1">
        <v>3</v>
      </c>
      <c r="G78" s="1">
        <v>13</v>
      </c>
      <c r="H78" s="1">
        <v>1</v>
      </c>
      <c r="I78" s="1">
        <v>5</v>
      </c>
      <c r="J78" s="12"/>
      <c r="K78" s="101"/>
      <c r="L78" s="104"/>
    </row>
    <row r="79" spans="1:13" ht="15.95" customHeight="1" x14ac:dyDescent="0.15">
      <c r="A79" s="19" t="s">
        <v>8</v>
      </c>
      <c r="B79" s="1">
        <v>3132</v>
      </c>
      <c r="C79" s="1">
        <v>3768</v>
      </c>
      <c r="D79" s="1">
        <v>4213</v>
      </c>
      <c r="E79" s="1">
        <v>7981</v>
      </c>
      <c r="F79" s="1">
        <v>0</v>
      </c>
      <c r="G79" s="1">
        <v>14</v>
      </c>
      <c r="H79" s="1">
        <v>2</v>
      </c>
      <c r="I79" s="1">
        <v>8</v>
      </c>
      <c r="J79" s="12"/>
      <c r="K79" s="101"/>
      <c r="L79" s="104"/>
    </row>
    <row r="80" spans="1:13" ht="15.95" customHeight="1" thickBot="1" x14ac:dyDescent="0.2">
      <c r="A80" s="20" t="s">
        <v>9</v>
      </c>
      <c r="B80" s="1">
        <v>1602</v>
      </c>
      <c r="C80" s="1">
        <v>2209</v>
      </c>
      <c r="D80" s="1">
        <v>2358</v>
      </c>
      <c r="E80" s="1">
        <v>4567</v>
      </c>
      <c r="F80" s="1">
        <v>3</v>
      </c>
      <c r="G80" s="1">
        <v>7</v>
      </c>
      <c r="H80" s="1">
        <v>3</v>
      </c>
      <c r="I80" s="1">
        <v>2</v>
      </c>
      <c r="J80" s="12"/>
      <c r="K80" s="101"/>
      <c r="L80" s="104"/>
    </row>
    <row r="81" spans="1:13" ht="15.95" customHeight="1" thickBot="1" x14ac:dyDescent="0.2">
      <c r="A81" s="21" t="s">
        <v>17</v>
      </c>
      <c r="B81" s="2">
        <f t="shared" ref="B81:J81" si="11">SUM(B77:B80)</f>
        <v>11679</v>
      </c>
      <c r="C81" s="2">
        <f t="shared" si="11"/>
        <v>14179</v>
      </c>
      <c r="D81" s="2">
        <f t="shared" si="11"/>
        <v>15631</v>
      </c>
      <c r="E81" s="2">
        <f t="shared" si="11"/>
        <v>29810</v>
      </c>
      <c r="F81" s="2">
        <f t="shared" si="11"/>
        <v>14</v>
      </c>
      <c r="G81" s="2">
        <f t="shared" si="11"/>
        <v>51</v>
      </c>
      <c r="H81" s="2">
        <f t="shared" si="11"/>
        <v>28</v>
      </c>
      <c r="I81" s="2">
        <f t="shared" si="11"/>
        <v>30</v>
      </c>
      <c r="J81" s="2">
        <f t="shared" si="11"/>
        <v>0</v>
      </c>
      <c r="K81" s="102"/>
      <c r="L81" s="105"/>
      <c r="M81" t="str">
        <f>IF(SUM(F81:J81)=0,"",IF((E73+F81-G81+H81-I81+J81)=E81,"","エラー"))</f>
        <v/>
      </c>
    </row>
    <row r="83" spans="1:13" ht="15.95" customHeight="1" thickBot="1" x14ac:dyDescent="0.2">
      <c r="A83" t="s">
        <v>144</v>
      </c>
      <c r="L83" s="22" t="s">
        <v>14</v>
      </c>
    </row>
    <row r="84" spans="1:13" ht="15.95" customHeight="1" x14ac:dyDescent="0.15">
      <c r="A84" s="15" t="s">
        <v>16</v>
      </c>
      <c r="B84" s="16" t="s">
        <v>0</v>
      </c>
      <c r="C84" s="16" t="s">
        <v>1</v>
      </c>
      <c r="D84" s="16" t="s">
        <v>2</v>
      </c>
      <c r="E84" s="16" t="s">
        <v>3</v>
      </c>
      <c r="F84" s="16" t="s">
        <v>12</v>
      </c>
      <c r="G84" s="16" t="s">
        <v>13</v>
      </c>
      <c r="H84" s="16" t="s">
        <v>10</v>
      </c>
      <c r="I84" s="16" t="s">
        <v>11</v>
      </c>
      <c r="J84" s="17" t="s">
        <v>15</v>
      </c>
      <c r="K84" s="16" t="s">
        <v>4</v>
      </c>
      <c r="L84" s="18" t="s">
        <v>5</v>
      </c>
    </row>
    <row r="85" spans="1:13" ht="15.95" customHeight="1" x14ac:dyDescent="0.15">
      <c r="A85" s="19" t="s">
        <v>6</v>
      </c>
      <c r="B85" s="1">
        <v>4468</v>
      </c>
      <c r="C85" s="1">
        <v>5294</v>
      </c>
      <c r="D85" s="1">
        <v>5754</v>
      </c>
      <c r="E85" s="1">
        <v>11048</v>
      </c>
      <c r="F85" s="1">
        <v>5</v>
      </c>
      <c r="G85" s="1">
        <v>16</v>
      </c>
      <c r="H85" s="1">
        <v>23</v>
      </c>
      <c r="I85" s="1">
        <v>20</v>
      </c>
      <c r="J85" s="12"/>
      <c r="K85" s="100">
        <v>9389</v>
      </c>
      <c r="L85" s="103">
        <f>(ROUND(K85/E89,4))*100</f>
        <v>31.53</v>
      </c>
    </row>
    <row r="86" spans="1:13" ht="15.95" customHeight="1" x14ac:dyDescent="0.15">
      <c r="A86" s="19" t="s">
        <v>7</v>
      </c>
      <c r="B86" s="1">
        <v>2469</v>
      </c>
      <c r="C86" s="1">
        <v>2899</v>
      </c>
      <c r="D86" s="1">
        <v>3285</v>
      </c>
      <c r="E86" s="1">
        <v>6184</v>
      </c>
      <c r="F86" s="1">
        <v>3</v>
      </c>
      <c r="G86" s="1">
        <v>16</v>
      </c>
      <c r="H86" s="1">
        <v>13</v>
      </c>
      <c r="I86" s="1">
        <v>14</v>
      </c>
      <c r="J86" s="12">
        <v>-1</v>
      </c>
      <c r="K86" s="101"/>
      <c r="L86" s="104"/>
    </row>
    <row r="87" spans="1:13" ht="15.95" customHeight="1" x14ac:dyDescent="0.15">
      <c r="A87" s="19" t="s">
        <v>8</v>
      </c>
      <c r="B87" s="1">
        <v>3130</v>
      </c>
      <c r="C87" s="1">
        <v>3768</v>
      </c>
      <c r="D87" s="1">
        <v>4205</v>
      </c>
      <c r="E87" s="1">
        <v>7973</v>
      </c>
      <c r="F87" s="1">
        <v>4</v>
      </c>
      <c r="G87" s="1">
        <v>8</v>
      </c>
      <c r="H87" s="1">
        <v>8</v>
      </c>
      <c r="I87" s="1">
        <v>13</v>
      </c>
      <c r="J87" s="12"/>
      <c r="K87" s="101"/>
      <c r="L87" s="104"/>
    </row>
    <row r="88" spans="1:13" ht="15.95" customHeight="1" thickBot="1" x14ac:dyDescent="0.2">
      <c r="A88" s="20" t="s">
        <v>9</v>
      </c>
      <c r="B88" s="1">
        <v>1605</v>
      </c>
      <c r="C88" s="1">
        <v>2209</v>
      </c>
      <c r="D88" s="1">
        <v>2363</v>
      </c>
      <c r="E88" s="1">
        <v>4572</v>
      </c>
      <c r="F88" s="1">
        <v>3</v>
      </c>
      <c r="G88" s="1">
        <v>6</v>
      </c>
      <c r="H88" s="1">
        <v>4</v>
      </c>
      <c r="I88" s="1">
        <v>2</v>
      </c>
      <c r="J88" s="12"/>
      <c r="K88" s="101"/>
      <c r="L88" s="104"/>
    </row>
    <row r="89" spans="1:13" ht="15.95" customHeight="1" thickBot="1" x14ac:dyDescent="0.2">
      <c r="A89" s="21" t="s">
        <v>17</v>
      </c>
      <c r="B89" s="2">
        <f t="shared" ref="B89:J89" si="12">SUM(B85:B88)</f>
        <v>11672</v>
      </c>
      <c r="C89" s="2">
        <f t="shared" si="12"/>
        <v>14170</v>
      </c>
      <c r="D89" s="2">
        <f t="shared" si="12"/>
        <v>15607</v>
      </c>
      <c r="E89" s="2">
        <f t="shared" si="12"/>
        <v>29777</v>
      </c>
      <c r="F89" s="2">
        <f t="shared" si="12"/>
        <v>15</v>
      </c>
      <c r="G89" s="2">
        <f t="shared" si="12"/>
        <v>46</v>
      </c>
      <c r="H89" s="2">
        <f t="shared" si="12"/>
        <v>48</v>
      </c>
      <c r="I89" s="2">
        <f t="shared" si="12"/>
        <v>49</v>
      </c>
      <c r="J89" s="2">
        <f t="shared" si="12"/>
        <v>-1</v>
      </c>
      <c r="K89" s="102"/>
      <c r="L89" s="105"/>
      <c r="M89" t="str">
        <f>IF(SUM(F89:J89)=0,"",IF((E81+F89-G89+H89-I89+J89)=E89,"","エラー"))</f>
        <v/>
      </c>
    </row>
    <row r="90" spans="1:13" ht="15.95" customHeight="1" x14ac:dyDescent="0.15"/>
    <row r="91" spans="1:13" ht="15.95" customHeight="1" thickBot="1" x14ac:dyDescent="0.2">
      <c r="A91" t="s">
        <v>145</v>
      </c>
      <c r="L91" s="22" t="s">
        <v>14</v>
      </c>
    </row>
    <row r="92" spans="1:13" ht="15.95" customHeight="1" x14ac:dyDescent="0.15">
      <c r="A92" s="15" t="s">
        <v>16</v>
      </c>
      <c r="B92" s="16" t="s">
        <v>0</v>
      </c>
      <c r="C92" s="16" t="s">
        <v>1</v>
      </c>
      <c r="D92" s="16" t="s">
        <v>2</v>
      </c>
      <c r="E92" s="16" t="s">
        <v>3</v>
      </c>
      <c r="F92" s="16" t="s">
        <v>12</v>
      </c>
      <c r="G92" s="16" t="s">
        <v>13</v>
      </c>
      <c r="H92" s="16" t="s">
        <v>10</v>
      </c>
      <c r="I92" s="16" t="s">
        <v>11</v>
      </c>
      <c r="J92" s="17" t="s">
        <v>15</v>
      </c>
      <c r="K92" s="16" t="s">
        <v>4</v>
      </c>
      <c r="L92" s="18" t="s">
        <v>5</v>
      </c>
    </row>
    <row r="93" spans="1:13" ht="15.95" customHeight="1" x14ac:dyDescent="0.15">
      <c r="A93" s="19" t="s">
        <v>6</v>
      </c>
      <c r="B93" s="1">
        <v>4383</v>
      </c>
      <c r="C93" s="1">
        <v>5191</v>
      </c>
      <c r="D93" s="1">
        <v>5670</v>
      </c>
      <c r="E93" s="1">
        <v>10861</v>
      </c>
      <c r="F93" s="1">
        <v>11</v>
      </c>
      <c r="G93" s="1">
        <v>19</v>
      </c>
      <c r="H93" s="1">
        <v>94</v>
      </c>
      <c r="I93" s="1">
        <v>275</v>
      </c>
      <c r="J93" s="12"/>
      <c r="K93" s="100">
        <v>9384</v>
      </c>
      <c r="L93" s="103">
        <f>(ROUND(K93/E97,4))*100</f>
        <v>31.85</v>
      </c>
    </row>
    <row r="94" spans="1:13" ht="15.95" customHeight="1" x14ac:dyDescent="0.15">
      <c r="A94" s="19" t="s">
        <v>7</v>
      </c>
      <c r="B94" s="1">
        <v>2460</v>
      </c>
      <c r="C94" s="1">
        <v>2867</v>
      </c>
      <c r="D94" s="1">
        <v>3253</v>
      </c>
      <c r="E94" s="1">
        <v>6120</v>
      </c>
      <c r="F94" s="1">
        <v>2</v>
      </c>
      <c r="G94" s="1">
        <v>18</v>
      </c>
      <c r="H94" s="1">
        <v>19</v>
      </c>
      <c r="I94" s="1">
        <v>64</v>
      </c>
      <c r="J94" s="12"/>
      <c r="K94" s="101"/>
      <c r="L94" s="104"/>
    </row>
    <row r="95" spans="1:13" ht="15.95" customHeight="1" x14ac:dyDescent="0.15">
      <c r="A95" s="19" t="s">
        <v>8</v>
      </c>
      <c r="B95" s="1">
        <v>3144</v>
      </c>
      <c r="C95" s="1">
        <v>3770</v>
      </c>
      <c r="D95" s="1">
        <v>4174</v>
      </c>
      <c r="E95" s="1">
        <v>7944</v>
      </c>
      <c r="F95" s="1">
        <v>4</v>
      </c>
      <c r="G95" s="1">
        <v>7</v>
      </c>
      <c r="H95" s="1">
        <v>27</v>
      </c>
      <c r="I95" s="1">
        <v>62</v>
      </c>
      <c r="J95" s="12"/>
      <c r="K95" s="101"/>
      <c r="L95" s="104"/>
    </row>
    <row r="96" spans="1:13" ht="15.95" customHeight="1" thickBot="1" x14ac:dyDescent="0.2">
      <c r="A96" s="20" t="s">
        <v>9</v>
      </c>
      <c r="B96" s="1">
        <v>1603</v>
      </c>
      <c r="C96" s="1">
        <v>2191</v>
      </c>
      <c r="D96" s="1">
        <v>2344</v>
      </c>
      <c r="E96" s="1">
        <v>4535</v>
      </c>
      <c r="F96" s="1">
        <v>2</v>
      </c>
      <c r="G96" s="1">
        <v>2</v>
      </c>
      <c r="H96" s="1">
        <v>13</v>
      </c>
      <c r="I96" s="1">
        <v>42</v>
      </c>
      <c r="J96" s="12"/>
      <c r="K96" s="101"/>
      <c r="L96" s="104"/>
    </row>
    <row r="97" spans="1:14" ht="15.95" customHeight="1" thickBot="1" x14ac:dyDescent="0.2">
      <c r="A97" s="21" t="s">
        <v>17</v>
      </c>
      <c r="B97" s="2">
        <f t="shared" ref="B97:J97" si="13">SUM(B93:B96)</f>
        <v>11590</v>
      </c>
      <c r="C97" s="2">
        <f t="shared" si="13"/>
        <v>14019</v>
      </c>
      <c r="D97" s="2">
        <f t="shared" si="13"/>
        <v>15441</v>
      </c>
      <c r="E97" s="2">
        <f t="shared" si="13"/>
        <v>29460</v>
      </c>
      <c r="F97" s="2">
        <f t="shared" si="13"/>
        <v>19</v>
      </c>
      <c r="G97" s="2">
        <f t="shared" si="13"/>
        <v>46</v>
      </c>
      <c r="H97" s="2">
        <f t="shared" si="13"/>
        <v>153</v>
      </c>
      <c r="I97" s="2">
        <f t="shared" si="13"/>
        <v>443</v>
      </c>
      <c r="J97" s="2">
        <f t="shared" si="13"/>
        <v>0</v>
      </c>
      <c r="K97" s="102"/>
      <c r="L97" s="105"/>
      <c r="M97" t="str">
        <f>IF(SUM(F97:J97)=0,"",IF((E89+F97-G97+H97-I97+J97)=E97,"","エラー"))</f>
        <v/>
      </c>
    </row>
    <row r="99" spans="1:14" ht="15.95" customHeight="1" thickBot="1" x14ac:dyDescent="0.2">
      <c r="A99" t="s">
        <v>146</v>
      </c>
      <c r="L99" s="22" t="s">
        <v>14</v>
      </c>
    </row>
    <row r="100" spans="1:14" ht="15.95" customHeight="1" x14ac:dyDescent="0.15">
      <c r="A100" s="15" t="s">
        <v>16</v>
      </c>
      <c r="B100" s="16" t="s">
        <v>0</v>
      </c>
      <c r="C100" s="16" t="s">
        <v>1</v>
      </c>
      <c r="D100" s="16" t="s">
        <v>2</v>
      </c>
      <c r="E100" s="16" t="s">
        <v>3</v>
      </c>
      <c r="F100" s="16" t="s">
        <v>12</v>
      </c>
      <c r="G100" s="16" t="s">
        <v>13</v>
      </c>
      <c r="H100" s="16" t="s">
        <v>10</v>
      </c>
      <c r="I100" s="16" t="s">
        <v>11</v>
      </c>
      <c r="J100" s="17" t="s">
        <v>15</v>
      </c>
      <c r="K100" s="16" t="s">
        <v>4</v>
      </c>
      <c r="L100" s="18" t="s">
        <v>5</v>
      </c>
    </row>
    <row r="101" spans="1:14" ht="15.95" customHeight="1" x14ac:dyDescent="0.15">
      <c r="A101" s="19" t="s">
        <v>6</v>
      </c>
      <c r="B101" s="1">
        <v>4451</v>
      </c>
      <c r="C101" s="1">
        <v>5256</v>
      </c>
      <c r="D101" s="1">
        <v>5677</v>
      </c>
      <c r="E101" s="1">
        <v>10933</v>
      </c>
      <c r="F101" s="1">
        <v>9</v>
      </c>
      <c r="G101" s="1">
        <v>11</v>
      </c>
      <c r="H101" s="1">
        <v>117</v>
      </c>
      <c r="I101" s="1">
        <v>46</v>
      </c>
      <c r="J101" s="12"/>
      <c r="K101" s="100">
        <v>9411</v>
      </c>
      <c r="L101" s="103">
        <f>(ROUND(K101/E105,4))*100</f>
        <v>31.86</v>
      </c>
    </row>
    <row r="102" spans="1:14" ht="15.95" customHeight="1" x14ac:dyDescent="0.15">
      <c r="A102" s="19" t="s">
        <v>7</v>
      </c>
      <c r="B102" s="1">
        <v>2464</v>
      </c>
      <c r="C102" s="1">
        <v>2863</v>
      </c>
      <c r="D102" s="1">
        <v>3247</v>
      </c>
      <c r="E102" s="1">
        <v>6110</v>
      </c>
      <c r="F102" s="1">
        <v>2</v>
      </c>
      <c r="G102" s="1">
        <v>9</v>
      </c>
      <c r="H102" s="1">
        <v>18</v>
      </c>
      <c r="I102" s="1">
        <v>16</v>
      </c>
      <c r="J102" s="12"/>
      <c r="K102" s="101"/>
      <c r="L102" s="104"/>
    </row>
    <row r="103" spans="1:14" ht="15.95" customHeight="1" x14ac:dyDescent="0.15">
      <c r="A103" s="19" t="s">
        <v>8</v>
      </c>
      <c r="B103" s="1">
        <v>3152</v>
      </c>
      <c r="C103" s="1">
        <v>3776</v>
      </c>
      <c r="D103" s="1">
        <v>4174</v>
      </c>
      <c r="E103" s="1">
        <v>7950</v>
      </c>
      <c r="F103" s="1">
        <v>6</v>
      </c>
      <c r="G103" s="1">
        <v>6</v>
      </c>
      <c r="H103" s="1">
        <v>27</v>
      </c>
      <c r="I103" s="1">
        <v>23</v>
      </c>
      <c r="J103" s="12"/>
      <c r="K103" s="101"/>
      <c r="L103" s="104"/>
      <c r="M103" t="s">
        <v>157</v>
      </c>
    </row>
    <row r="104" spans="1:14" ht="15.95" customHeight="1" thickBot="1" x14ac:dyDescent="0.2">
      <c r="A104" s="20" t="s">
        <v>9</v>
      </c>
      <c r="B104" s="1">
        <v>1602</v>
      </c>
      <c r="C104" s="1">
        <v>2193</v>
      </c>
      <c r="D104" s="1">
        <v>2352</v>
      </c>
      <c r="E104" s="1">
        <v>4545</v>
      </c>
      <c r="F104" s="1">
        <v>3</v>
      </c>
      <c r="G104" s="1">
        <v>5</v>
      </c>
      <c r="H104" s="1">
        <v>17</v>
      </c>
      <c r="I104" s="1">
        <v>5</v>
      </c>
      <c r="J104" s="12"/>
      <c r="K104" s="101"/>
      <c r="L104" s="104"/>
      <c r="M104" t="s">
        <v>155</v>
      </c>
      <c r="N104" s="56">
        <f>+B105-B97</f>
        <v>79</v>
      </c>
    </row>
    <row r="105" spans="1:14" ht="15.95" customHeight="1" thickBot="1" x14ac:dyDescent="0.2">
      <c r="A105" s="21" t="s">
        <v>17</v>
      </c>
      <c r="B105" s="2">
        <f t="shared" ref="B105:J105" si="14">SUM(B101:B104)</f>
        <v>11669</v>
      </c>
      <c r="C105" s="2">
        <f t="shared" si="14"/>
        <v>14088</v>
      </c>
      <c r="D105" s="2">
        <f t="shared" si="14"/>
        <v>15450</v>
      </c>
      <c r="E105" s="2">
        <f t="shared" si="14"/>
        <v>29538</v>
      </c>
      <c r="F105" s="2">
        <f t="shared" si="14"/>
        <v>20</v>
      </c>
      <c r="G105" s="2">
        <f t="shared" si="14"/>
        <v>31</v>
      </c>
      <c r="H105" s="2">
        <f t="shared" si="14"/>
        <v>179</v>
      </c>
      <c r="I105" s="2">
        <f t="shared" si="14"/>
        <v>90</v>
      </c>
      <c r="J105" s="2">
        <f t="shared" si="14"/>
        <v>0</v>
      </c>
      <c r="K105" s="102"/>
      <c r="L105" s="105"/>
      <c r="M105" t="s">
        <v>156</v>
      </c>
      <c r="N105" s="56">
        <f>+E105-E97</f>
        <v>78</v>
      </c>
    </row>
  </sheetData>
  <mergeCells count="26">
    <mergeCell ref="K101:K105"/>
    <mergeCell ref="L101:L105"/>
    <mergeCell ref="K77:K81"/>
    <mergeCell ref="L77:L81"/>
    <mergeCell ref="K85:K89"/>
    <mergeCell ref="L85:L89"/>
    <mergeCell ref="K93:K97"/>
    <mergeCell ref="L93:L97"/>
    <mergeCell ref="K53:K57"/>
    <mergeCell ref="L53:L57"/>
    <mergeCell ref="K61:K65"/>
    <mergeCell ref="L61:L65"/>
    <mergeCell ref="K69:K73"/>
    <mergeCell ref="L69:L73"/>
    <mergeCell ref="K29:K33"/>
    <mergeCell ref="L29:L33"/>
    <mergeCell ref="K37:K41"/>
    <mergeCell ref="L37:L41"/>
    <mergeCell ref="K45:K49"/>
    <mergeCell ref="L45:L49"/>
    <mergeCell ref="K5:K9"/>
    <mergeCell ref="L5:L9"/>
    <mergeCell ref="K13:K17"/>
    <mergeCell ref="L13:L17"/>
    <mergeCell ref="K21:K25"/>
    <mergeCell ref="L21:L25"/>
  </mergeCells>
  <phoneticPr fontId="2"/>
  <conditionalFormatting sqref="M17 M9 M25 M33 M41 M49 M57 M65 M73 M81 M89 M97 M105">
    <cfRule type="cellIs" dxfId="5" priority="1" stopIfTrue="1" operator="equal">
      <formula>"エラー"</formula>
    </cfRule>
  </conditionalFormatting>
  <pageMargins left="0.78740157480314965" right="0.19685039370078741" top="0.70866141732283472" bottom="0.19685039370078741" header="0.15748031496062992" footer="0.15748031496062992"/>
  <pageSetup paperSize="9" scale="97" orientation="portrait" horizontalDpi="300" verticalDpi="300" r:id="rId1"/>
  <headerFooter alignWithMargins="0"/>
  <rowBreaks count="1" manualBreakCount="1">
    <brk id="50" max="11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B105"/>
  <sheetViews>
    <sheetView showGridLines="0" view="pageBreakPreview" zoomScaleNormal="100" zoomScaleSheetLayoutView="100" workbookViewId="0">
      <selection activeCell="Q20" sqref="Q20:U22"/>
    </sheetView>
  </sheetViews>
  <sheetFormatPr defaultRowHeight="13.5" x14ac:dyDescent="0.15"/>
  <cols>
    <col min="1" max="1" width="10.625" customWidth="1"/>
    <col min="3" max="5" width="8.625" bestFit="1" customWidth="1"/>
    <col min="6" max="7" width="5.375" bestFit="1" customWidth="1"/>
    <col min="8" max="9" width="5.5" bestFit="1" customWidth="1"/>
    <col min="10" max="10" width="7.125" style="11" bestFit="1" customWidth="1"/>
    <col min="11" max="11" width="9.75" bestFit="1" customWidth="1"/>
    <col min="12" max="12" width="9.625" style="6" customWidth="1"/>
    <col min="13" max="13" width="10.625" customWidth="1"/>
    <col min="14" max="14" width="20.75" bestFit="1" customWidth="1"/>
    <col min="15" max="17" width="10.625" customWidth="1"/>
    <col min="18" max="21" width="9.125" bestFit="1" customWidth="1"/>
    <col min="22" max="26" width="11" bestFit="1" customWidth="1"/>
  </cols>
  <sheetData>
    <row r="1" spans="1:28" ht="21" x14ac:dyDescent="0.15">
      <c r="A1" s="24" t="s">
        <v>48</v>
      </c>
    </row>
    <row r="2" spans="1:28" ht="17.25" x14ac:dyDescent="0.15">
      <c r="A2" s="23" t="s">
        <v>82</v>
      </c>
    </row>
    <row r="3" spans="1:28" ht="15.95" customHeight="1" thickBot="1" x14ac:dyDescent="0.2">
      <c r="A3" t="s">
        <v>112</v>
      </c>
      <c r="L3" s="22" t="s">
        <v>14</v>
      </c>
      <c r="N3" t="s">
        <v>30</v>
      </c>
    </row>
    <row r="4" spans="1:28" ht="15.95" customHeight="1" x14ac:dyDescent="0.15">
      <c r="A4" s="15" t="s">
        <v>16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12</v>
      </c>
      <c r="G4" s="16" t="s">
        <v>13</v>
      </c>
      <c r="H4" s="16" t="s">
        <v>10</v>
      </c>
      <c r="I4" s="16" t="s">
        <v>11</v>
      </c>
      <c r="J4" s="17" t="s">
        <v>15</v>
      </c>
      <c r="K4" s="16" t="s">
        <v>4</v>
      </c>
      <c r="L4" s="18" t="s">
        <v>5</v>
      </c>
      <c r="N4" t="s">
        <v>32</v>
      </c>
    </row>
    <row r="5" spans="1:28" ht="15.95" customHeight="1" x14ac:dyDescent="0.15">
      <c r="A5" s="19" t="s">
        <v>6</v>
      </c>
      <c r="B5" s="1">
        <v>4509</v>
      </c>
      <c r="C5" s="1">
        <v>5417</v>
      </c>
      <c r="D5" s="1">
        <v>5902</v>
      </c>
      <c r="E5" s="1">
        <v>11319</v>
      </c>
      <c r="F5" s="1">
        <v>7</v>
      </c>
      <c r="G5" s="1">
        <v>13</v>
      </c>
      <c r="H5" s="1">
        <v>116</v>
      </c>
      <c r="I5" s="1">
        <v>50</v>
      </c>
      <c r="J5" s="12">
        <v>1</v>
      </c>
      <c r="K5" s="100">
        <v>9485</v>
      </c>
      <c r="L5" s="103">
        <f>(ROUND(K5/E9,4))*100</f>
        <v>31.04</v>
      </c>
      <c r="N5" s="54" t="s">
        <v>131</v>
      </c>
      <c r="O5" s="55" t="s">
        <v>130</v>
      </c>
      <c r="P5" s="33" t="s">
        <v>68</v>
      </c>
      <c r="Q5" s="33" t="s">
        <v>69</v>
      </c>
      <c r="R5" s="33" t="s">
        <v>70</v>
      </c>
      <c r="S5" s="33" t="s">
        <v>71</v>
      </c>
      <c r="T5" s="33" t="s">
        <v>72</v>
      </c>
      <c r="U5" s="33" t="s">
        <v>73</v>
      </c>
      <c r="V5" s="33" t="s">
        <v>74</v>
      </c>
      <c r="W5" s="33" t="s">
        <v>75</v>
      </c>
      <c r="X5" s="55" t="s">
        <v>133</v>
      </c>
      <c r="Y5" s="33" t="s">
        <v>77</v>
      </c>
      <c r="Z5" s="33" t="s">
        <v>78</v>
      </c>
      <c r="AA5" s="33" t="s">
        <v>81</v>
      </c>
    </row>
    <row r="6" spans="1:28" ht="15.95" customHeight="1" x14ac:dyDescent="0.15">
      <c r="A6" s="19" t="s">
        <v>7</v>
      </c>
      <c r="B6" s="1">
        <v>2476</v>
      </c>
      <c r="C6" s="1">
        <v>2974</v>
      </c>
      <c r="D6" s="1">
        <v>3402</v>
      </c>
      <c r="E6" s="1">
        <v>6376</v>
      </c>
      <c r="F6" s="1">
        <v>1</v>
      </c>
      <c r="G6" s="1">
        <v>16</v>
      </c>
      <c r="H6" s="1">
        <v>15</v>
      </c>
      <c r="I6" s="1">
        <v>18</v>
      </c>
      <c r="J6" s="12">
        <v>1</v>
      </c>
      <c r="K6" s="101"/>
      <c r="L6" s="104"/>
      <c r="N6" s="27" t="s">
        <v>6</v>
      </c>
      <c r="O6" s="28">
        <f>E5</f>
        <v>11319</v>
      </c>
      <c r="P6" s="28">
        <f>E13</f>
        <v>11308</v>
      </c>
      <c r="Q6" s="28">
        <f>E21</f>
        <v>11303</v>
      </c>
      <c r="R6" s="28">
        <f>E29</f>
        <v>11302</v>
      </c>
      <c r="S6" s="28">
        <f>E37</f>
        <v>11287</v>
      </c>
      <c r="T6" s="28">
        <f>E45</f>
        <v>11276</v>
      </c>
      <c r="U6" s="28">
        <f>E53</f>
        <v>11272</v>
      </c>
      <c r="V6" s="28">
        <f>E61</f>
        <v>11272</v>
      </c>
      <c r="W6" s="28">
        <f>E69</f>
        <v>11271</v>
      </c>
      <c r="X6" s="28">
        <f>E77</f>
        <v>11259</v>
      </c>
      <c r="Y6" s="28">
        <f>E85</f>
        <v>11229</v>
      </c>
      <c r="Z6" s="28">
        <f>E93</f>
        <v>11052</v>
      </c>
      <c r="AA6" s="28">
        <f>E101</f>
        <v>11111</v>
      </c>
    </row>
    <row r="7" spans="1:28" ht="15.95" customHeight="1" x14ac:dyDescent="0.15">
      <c r="A7" s="19" t="s">
        <v>8</v>
      </c>
      <c r="B7" s="1">
        <v>3115</v>
      </c>
      <c r="C7" s="1">
        <v>3942</v>
      </c>
      <c r="D7" s="1">
        <v>4305</v>
      </c>
      <c r="E7" s="1">
        <v>8247</v>
      </c>
      <c r="F7" s="1">
        <v>5</v>
      </c>
      <c r="G7" s="1">
        <v>12</v>
      </c>
      <c r="H7" s="1">
        <v>21</v>
      </c>
      <c r="I7" s="1">
        <v>25</v>
      </c>
      <c r="J7" s="12"/>
      <c r="K7" s="101"/>
      <c r="L7" s="104"/>
      <c r="N7" s="27" t="s">
        <v>7</v>
      </c>
      <c r="O7" s="28">
        <f>E6</f>
        <v>6376</v>
      </c>
      <c r="P7" s="28">
        <f>E14</f>
        <v>6369</v>
      </c>
      <c r="Q7" s="28">
        <f>E22</f>
        <v>6359</v>
      </c>
      <c r="R7" s="28">
        <f>E30</f>
        <v>6346</v>
      </c>
      <c r="S7" s="28">
        <f>E38</f>
        <v>6332</v>
      </c>
      <c r="T7" s="28">
        <f>E46</f>
        <v>6330</v>
      </c>
      <c r="U7" s="28">
        <f>E54</f>
        <v>6319</v>
      </c>
      <c r="V7" s="28">
        <f>E62</f>
        <v>6317</v>
      </c>
      <c r="W7" s="28">
        <f>E70</f>
        <v>6298</v>
      </c>
      <c r="X7" s="28">
        <f>E78</f>
        <v>6295</v>
      </c>
      <c r="Y7" s="28">
        <f>E86</f>
        <v>6288</v>
      </c>
      <c r="Z7" s="28">
        <f>E94</f>
        <v>6251</v>
      </c>
      <c r="AA7" s="28">
        <f>E102</f>
        <v>6246</v>
      </c>
    </row>
    <row r="8" spans="1:28" ht="15.95" customHeight="1" thickBot="1" x14ac:dyDescent="0.2">
      <c r="A8" s="20" t="s">
        <v>9</v>
      </c>
      <c r="B8" s="1">
        <v>1579</v>
      </c>
      <c r="C8" s="1">
        <v>2215</v>
      </c>
      <c r="D8" s="1">
        <v>2400</v>
      </c>
      <c r="E8" s="1">
        <v>4615</v>
      </c>
      <c r="F8" s="1">
        <v>5</v>
      </c>
      <c r="G8" s="1">
        <v>7</v>
      </c>
      <c r="H8" s="1">
        <v>11</v>
      </c>
      <c r="I8" s="1">
        <v>11</v>
      </c>
      <c r="J8" s="12"/>
      <c r="K8" s="101"/>
      <c r="L8" s="104"/>
      <c r="N8" s="27" t="s">
        <v>8</v>
      </c>
      <c r="O8" s="28">
        <f>E7</f>
        <v>8247</v>
      </c>
      <c r="P8" s="28">
        <f>E15</f>
        <v>8240</v>
      </c>
      <c r="Q8" s="28">
        <f>E23</f>
        <v>8231</v>
      </c>
      <c r="R8" s="28">
        <f>E31</f>
        <v>8227</v>
      </c>
      <c r="S8" s="28">
        <f>E39</f>
        <v>8206</v>
      </c>
      <c r="T8" s="28">
        <f>E47</f>
        <v>8183</v>
      </c>
      <c r="U8" s="28">
        <f>E55</f>
        <v>8157</v>
      </c>
      <c r="V8" s="28">
        <f>E63</f>
        <v>8146</v>
      </c>
      <c r="W8" s="28">
        <f>E71</f>
        <v>8146</v>
      </c>
      <c r="X8" s="28">
        <f>E79</f>
        <v>8134</v>
      </c>
      <c r="Y8" s="28">
        <f>E87</f>
        <v>8123</v>
      </c>
      <c r="Z8" s="28">
        <f>E95</f>
        <v>8045</v>
      </c>
      <c r="AA8" s="28">
        <f>E103</f>
        <v>8041</v>
      </c>
    </row>
    <row r="9" spans="1:28" ht="15.95" customHeight="1" thickBot="1" x14ac:dyDescent="0.2">
      <c r="A9" s="21" t="s">
        <v>17</v>
      </c>
      <c r="B9" s="2">
        <f t="shared" ref="B9:J9" si="0">SUM(B5:B8)</f>
        <v>11679</v>
      </c>
      <c r="C9" s="2">
        <f t="shared" si="0"/>
        <v>14548</v>
      </c>
      <c r="D9" s="2">
        <f t="shared" si="0"/>
        <v>16009</v>
      </c>
      <c r="E9" s="2">
        <f t="shared" si="0"/>
        <v>30557</v>
      </c>
      <c r="F9" s="2">
        <f t="shared" si="0"/>
        <v>18</v>
      </c>
      <c r="G9" s="2">
        <f t="shared" si="0"/>
        <v>48</v>
      </c>
      <c r="H9" s="2">
        <f t="shared" si="0"/>
        <v>163</v>
      </c>
      <c r="I9" s="2">
        <f t="shared" si="0"/>
        <v>104</v>
      </c>
      <c r="J9" s="2">
        <f t="shared" si="0"/>
        <v>2</v>
      </c>
      <c r="K9" s="102"/>
      <c r="L9" s="105"/>
      <c r="M9" t="str">
        <f>IF((H２１年度!E97+F9-G9+H9-I9+J9)=E9,"","エラー")</f>
        <v/>
      </c>
      <c r="N9" s="27" t="s">
        <v>9</v>
      </c>
      <c r="O9" s="28">
        <f>E8</f>
        <v>4615</v>
      </c>
      <c r="P9" s="28">
        <f>E16</f>
        <v>4610</v>
      </c>
      <c r="Q9" s="28">
        <f>E24</f>
        <v>4619</v>
      </c>
      <c r="R9" s="28">
        <f>E32</f>
        <v>4613</v>
      </c>
      <c r="S9" s="28">
        <f>E40</f>
        <v>4620</v>
      </c>
      <c r="T9" s="28">
        <f>E48</f>
        <v>4624</v>
      </c>
      <c r="U9" s="28">
        <f>E56</f>
        <v>4625</v>
      </c>
      <c r="V9" s="28">
        <f>E64</f>
        <v>4622</v>
      </c>
      <c r="W9" s="28">
        <f>E72</f>
        <v>4621</v>
      </c>
      <c r="X9" s="28">
        <f>E80</f>
        <v>4615</v>
      </c>
      <c r="Y9" s="28">
        <f>E88</f>
        <v>4609</v>
      </c>
      <c r="Z9" s="28">
        <f>E96</f>
        <v>4576</v>
      </c>
      <c r="AA9" s="28">
        <f>E104</f>
        <v>4577</v>
      </c>
    </row>
    <row r="10" spans="1:28" ht="15.95" customHeight="1" x14ac:dyDescent="0.15">
      <c r="N10" s="27" t="s">
        <v>33</v>
      </c>
      <c r="O10" s="28">
        <f t="shared" ref="O10:Z10" si="1">SUM(O6:O9)</f>
        <v>30557</v>
      </c>
      <c r="P10" s="28">
        <f t="shared" si="1"/>
        <v>30527</v>
      </c>
      <c r="Q10" s="28">
        <f t="shared" si="1"/>
        <v>30512</v>
      </c>
      <c r="R10" s="28">
        <f t="shared" si="1"/>
        <v>30488</v>
      </c>
      <c r="S10" s="28">
        <f t="shared" si="1"/>
        <v>30445</v>
      </c>
      <c r="T10" s="28">
        <f t="shared" si="1"/>
        <v>30413</v>
      </c>
      <c r="U10" s="28">
        <f t="shared" si="1"/>
        <v>30373</v>
      </c>
      <c r="V10" s="28">
        <f t="shared" si="1"/>
        <v>30357</v>
      </c>
      <c r="W10" s="28">
        <f t="shared" si="1"/>
        <v>30336</v>
      </c>
      <c r="X10" s="28">
        <f t="shared" si="1"/>
        <v>30303</v>
      </c>
      <c r="Y10" s="28">
        <f t="shared" si="1"/>
        <v>30249</v>
      </c>
      <c r="Z10" s="28">
        <f t="shared" si="1"/>
        <v>29924</v>
      </c>
      <c r="AA10" s="28">
        <f>E105</f>
        <v>29975</v>
      </c>
    </row>
    <row r="11" spans="1:28" ht="15.95" customHeight="1" thickBot="1" x14ac:dyDescent="0.2">
      <c r="A11" t="s">
        <v>118</v>
      </c>
      <c r="L11" s="22" t="s">
        <v>14</v>
      </c>
      <c r="N11" s="27" t="s">
        <v>34</v>
      </c>
      <c r="O11" s="29">
        <f>IF(O6=0,"",(O10-H２１年度!E97))</f>
        <v>31</v>
      </c>
      <c r="P11" s="29">
        <f t="shared" ref="P11:AA11" si="2">IF(P6=0,"",(P10-O10))</f>
        <v>-30</v>
      </c>
      <c r="Q11" s="29">
        <f t="shared" si="2"/>
        <v>-15</v>
      </c>
      <c r="R11" s="29">
        <f t="shared" si="2"/>
        <v>-24</v>
      </c>
      <c r="S11" s="29">
        <f t="shared" si="2"/>
        <v>-43</v>
      </c>
      <c r="T11" s="29">
        <f t="shared" si="2"/>
        <v>-32</v>
      </c>
      <c r="U11" s="29">
        <f t="shared" si="2"/>
        <v>-40</v>
      </c>
      <c r="V11" s="29">
        <f t="shared" si="2"/>
        <v>-16</v>
      </c>
      <c r="W11" s="29">
        <f t="shared" si="2"/>
        <v>-21</v>
      </c>
      <c r="X11" s="29">
        <f t="shared" si="2"/>
        <v>-33</v>
      </c>
      <c r="Y11" s="29">
        <f t="shared" si="2"/>
        <v>-54</v>
      </c>
      <c r="Z11" s="29">
        <f t="shared" si="2"/>
        <v>-325</v>
      </c>
      <c r="AA11" s="29">
        <f t="shared" si="2"/>
        <v>51</v>
      </c>
    </row>
    <row r="12" spans="1:28" ht="15.95" customHeight="1" x14ac:dyDescent="0.15">
      <c r="A12" s="15" t="s">
        <v>16</v>
      </c>
      <c r="B12" s="16" t="s">
        <v>0</v>
      </c>
      <c r="C12" s="16" t="s">
        <v>1</v>
      </c>
      <c r="D12" s="16" t="s">
        <v>2</v>
      </c>
      <c r="E12" s="16" t="s">
        <v>3</v>
      </c>
      <c r="F12" s="16" t="s">
        <v>12</v>
      </c>
      <c r="G12" s="16" t="s">
        <v>13</v>
      </c>
      <c r="H12" s="16" t="s">
        <v>10</v>
      </c>
      <c r="I12" s="16" t="s">
        <v>11</v>
      </c>
      <c r="J12" s="17" t="s">
        <v>15</v>
      </c>
      <c r="K12" s="16" t="s">
        <v>4</v>
      </c>
      <c r="L12" s="18" t="s">
        <v>5</v>
      </c>
    </row>
    <row r="13" spans="1:28" ht="15.95" customHeight="1" x14ac:dyDescent="0.15">
      <c r="A13" s="19" t="s">
        <v>6</v>
      </c>
      <c r="B13" s="1">
        <v>4507</v>
      </c>
      <c r="C13" s="1">
        <v>5411</v>
      </c>
      <c r="D13" s="1">
        <v>5897</v>
      </c>
      <c r="E13" s="1">
        <v>11308</v>
      </c>
      <c r="F13" s="1">
        <v>6</v>
      </c>
      <c r="G13" s="1">
        <v>9</v>
      </c>
      <c r="H13" s="1">
        <v>9</v>
      </c>
      <c r="I13" s="1">
        <v>20</v>
      </c>
      <c r="J13" s="12"/>
      <c r="K13" s="100">
        <v>9490</v>
      </c>
      <c r="L13" s="103">
        <f>(ROUND(K13/E17,4))*100</f>
        <v>31.09</v>
      </c>
      <c r="N13" t="s">
        <v>30</v>
      </c>
    </row>
    <row r="14" spans="1:28" ht="15.95" customHeight="1" x14ac:dyDescent="0.15">
      <c r="A14" s="19" t="s">
        <v>7</v>
      </c>
      <c r="B14" s="1">
        <v>2476</v>
      </c>
      <c r="C14" s="1">
        <v>2971</v>
      </c>
      <c r="D14" s="1">
        <v>3398</v>
      </c>
      <c r="E14" s="1">
        <v>6369</v>
      </c>
      <c r="F14" s="1">
        <v>2</v>
      </c>
      <c r="G14" s="1">
        <v>9</v>
      </c>
      <c r="H14" s="1">
        <v>5</v>
      </c>
      <c r="I14" s="1">
        <v>7</v>
      </c>
      <c r="J14" s="12"/>
      <c r="K14" s="101"/>
      <c r="L14" s="104"/>
      <c r="N14" t="s">
        <v>35</v>
      </c>
    </row>
    <row r="15" spans="1:28" ht="15.95" customHeight="1" x14ac:dyDescent="0.15">
      <c r="A15" s="19" t="s">
        <v>8</v>
      </c>
      <c r="B15" s="1">
        <v>3119</v>
      </c>
      <c r="C15" s="1">
        <v>3940</v>
      </c>
      <c r="D15" s="1">
        <v>4300</v>
      </c>
      <c r="E15" s="1">
        <v>8240</v>
      </c>
      <c r="F15" s="1">
        <v>3</v>
      </c>
      <c r="G15" s="1">
        <v>6</v>
      </c>
      <c r="H15" s="1">
        <v>7</v>
      </c>
      <c r="I15" s="1">
        <v>11</v>
      </c>
      <c r="J15" s="12"/>
      <c r="K15" s="101"/>
      <c r="L15" s="104"/>
      <c r="N15" s="54" t="s">
        <v>131</v>
      </c>
      <c r="O15" s="55" t="s">
        <v>132</v>
      </c>
      <c r="P15" s="33" t="s">
        <v>37</v>
      </c>
      <c r="Q15" s="33" t="s">
        <v>38</v>
      </c>
      <c r="R15" s="33" t="s">
        <v>39</v>
      </c>
      <c r="S15" s="33" t="s">
        <v>40</v>
      </c>
      <c r="T15" s="33" t="s">
        <v>41</v>
      </c>
      <c r="U15" s="33" t="s">
        <v>42</v>
      </c>
      <c r="V15" s="33" t="s">
        <v>43</v>
      </c>
      <c r="W15" s="33" t="s">
        <v>44</v>
      </c>
      <c r="X15" s="55" t="s">
        <v>134</v>
      </c>
      <c r="Y15" s="33" t="s">
        <v>46</v>
      </c>
      <c r="Z15" s="33" t="s">
        <v>47</v>
      </c>
      <c r="AA15" s="33" t="s">
        <v>63</v>
      </c>
    </row>
    <row r="16" spans="1:28" ht="15.95" customHeight="1" thickBot="1" x14ac:dyDescent="0.2">
      <c r="A16" s="20" t="s">
        <v>9</v>
      </c>
      <c r="B16" s="1">
        <v>1582</v>
      </c>
      <c r="C16" s="1">
        <v>2215</v>
      </c>
      <c r="D16" s="1">
        <v>2395</v>
      </c>
      <c r="E16" s="1">
        <v>4610</v>
      </c>
      <c r="F16" s="1">
        <v>4</v>
      </c>
      <c r="G16" s="1">
        <v>3</v>
      </c>
      <c r="H16" s="1">
        <v>11</v>
      </c>
      <c r="I16" s="1">
        <v>12</v>
      </c>
      <c r="J16" s="12"/>
      <c r="K16" s="101"/>
      <c r="L16" s="104"/>
      <c r="N16" s="27" t="s">
        <v>10</v>
      </c>
      <c r="O16" s="34">
        <f>H9</f>
        <v>163</v>
      </c>
      <c r="P16" s="36">
        <f>H17</f>
        <v>32</v>
      </c>
      <c r="Q16" s="34">
        <f>H25</f>
        <v>43</v>
      </c>
      <c r="R16" s="34">
        <f>H33</f>
        <v>51</v>
      </c>
      <c r="S16" s="34">
        <f>H41</f>
        <v>28</v>
      </c>
      <c r="T16" s="34">
        <f>H49</f>
        <v>44</v>
      </c>
      <c r="U16" s="34">
        <f>H57</f>
        <v>41</v>
      </c>
      <c r="V16" s="34">
        <f>H65</f>
        <v>32</v>
      </c>
      <c r="W16" s="34">
        <f>H73</f>
        <v>28</v>
      </c>
      <c r="X16" s="34">
        <f>H81</f>
        <v>30</v>
      </c>
      <c r="Y16" s="34">
        <f>H89</f>
        <v>21</v>
      </c>
      <c r="Z16" s="34">
        <f>H97</f>
        <v>150</v>
      </c>
      <c r="AA16" s="38">
        <f>H105</f>
        <v>150</v>
      </c>
      <c r="AB16">
        <f>SUM(O16:Z16)</f>
        <v>663</v>
      </c>
    </row>
    <row r="17" spans="1:28" ht="15.95" customHeight="1" thickBot="1" x14ac:dyDescent="0.2">
      <c r="A17" s="21" t="s">
        <v>17</v>
      </c>
      <c r="B17" s="2">
        <f t="shared" ref="B17:J17" si="3">SUM(B13:B16)</f>
        <v>11684</v>
      </c>
      <c r="C17" s="2">
        <f t="shared" si="3"/>
        <v>14537</v>
      </c>
      <c r="D17" s="2">
        <f t="shared" si="3"/>
        <v>15990</v>
      </c>
      <c r="E17" s="2">
        <f t="shared" si="3"/>
        <v>30527</v>
      </c>
      <c r="F17" s="2">
        <f t="shared" si="3"/>
        <v>15</v>
      </c>
      <c r="G17" s="2">
        <f t="shared" si="3"/>
        <v>27</v>
      </c>
      <c r="H17" s="2">
        <f t="shared" si="3"/>
        <v>32</v>
      </c>
      <c r="I17" s="2">
        <f t="shared" si="3"/>
        <v>50</v>
      </c>
      <c r="J17" s="2">
        <f t="shared" si="3"/>
        <v>0</v>
      </c>
      <c r="K17" s="102"/>
      <c r="L17" s="105"/>
      <c r="M17" t="str">
        <f>IF(SUM(F17:J17)=0,"",IF((E9+F17-G17+H17-I17+J17)=E17,"","エラー"))</f>
        <v/>
      </c>
      <c r="N17" s="27" t="s">
        <v>11</v>
      </c>
      <c r="O17" s="34">
        <f>I9</f>
        <v>104</v>
      </c>
      <c r="P17" s="34">
        <f>I17</f>
        <v>50</v>
      </c>
      <c r="Q17" s="34">
        <f>I25</f>
        <v>49</v>
      </c>
      <c r="R17" s="34">
        <f>I33</f>
        <v>45</v>
      </c>
      <c r="S17" s="34">
        <f>I41</f>
        <v>61</v>
      </c>
      <c r="T17" s="34">
        <f>I49</f>
        <v>69</v>
      </c>
      <c r="U17" s="34">
        <f>I57</f>
        <v>55</v>
      </c>
      <c r="V17" s="34">
        <f>I65</f>
        <v>30</v>
      </c>
      <c r="W17" s="34">
        <f>I73</f>
        <v>29</v>
      </c>
      <c r="X17" s="36">
        <f>I81</f>
        <v>35</v>
      </c>
      <c r="Y17" s="34">
        <f>I89</f>
        <v>42</v>
      </c>
      <c r="Z17" s="34">
        <f>I97</f>
        <v>458</v>
      </c>
      <c r="AA17" s="38">
        <f>I105</f>
        <v>82</v>
      </c>
      <c r="AB17">
        <f>SUM(O17:Z17)</f>
        <v>1027</v>
      </c>
    </row>
    <row r="18" spans="1:28" ht="15.95" customHeight="1" x14ac:dyDescent="0.15">
      <c r="F18" s="39"/>
      <c r="G18" s="39"/>
      <c r="H18" s="39"/>
      <c r="I18" s="39"/>
    </row>
    <row r="19" spans="1:28" ht="15.95" customHeight="1" thickBot="1" x14ac:dyDescent="0.2">
      <c r="A19" t="s">
        <v>119</v>
      </c>
      <c r="L19" s="22" t="s">
        <v>14</v>
      </c>
    </row>
    <row r="20" spans="1:28" ht="15.95" customHeight="1" x14ac:dyDescent="0.15">
      <c r="A20" s="15" t="s">
        <v>16</v>
      </c>
      <c r="B20" s="16" t="s">
        <v>0</v>
      </c>
      <c r="C20" s="16" t="s">
        <v>1</v>
      </c>
      <c r="D20" s="16" t="s">
        <v>2</v>
      </c>
      <c r="E20" s="16" t="s">
        <v>3</v>
      </c>
      <c r="F20" s="16" t="s">
        <v>12</v>
      </c>
      <c r="G20" s="16" t="s">
        <v>13</v>
      </c>
      <c r="H20" s="16" t="s">
        <v>10</v>
      </c>
      <c r="I20" s="16" t="s">
        <v>11</v>
      </c>
      <c r="J20" s="17" t="s">
        <v>15</v>
      </c>
      <c r="K20" s="16" t="s">
        <v>4</v>
      </c>
      <c r="L20" s="18" t="s">
        <v>5</v>
      </c>
      <c r="N20" s="22" t="s">
        <v>240</v>
      </c>
      <c r="O20" s="35" t="s">
        <v>241</v>
      </c>
      <c r="R20" s="35" t="s">
        <v>434</v>
      </c>
      <c r="S20" s="35" t="s">
        <v>435</v>
      </c>
      <c r="T20" s="35" t="s">
        <v>436</v>
      </c>
      <c r="U20" s="99" t="s">
        <v>437</v>
      </c>
    </row>
    <row r="21" spans="1:28" ht="15.95" customHeight="1" x14ac:dyDescent="0.15">
      <c r="A21" s="19" t="s">
        <v>6</v>
      </c>
      <c r="B21" s="1">
        <v>4514</v>
      </c>
      <c r="C21" s="1">
        <v>5401</v>
      </c>
      <c r="D21" s="1">
        <v>5902</v>
      </c>
      <c r="E21" s="1">
        <v>11303</v>
      </c>
      <c r="F21" s="1">
        <v>5</v>
      </c>
      <c r="G21" s="1">
        <v>12</v>
      </c>
      <c r="H21" s="1">
        <v>20</v>
      </c>
      <c r="I21" s="1">
        <v>19</v>
      </c>
      <c r="J21" s="12">
        <v>-1</v>
      </c>
      <c r="K21" s="100">
        <v>9473</v>
      </c>
      <c r="L21" s="103">
        <f>(ROUND(K21/E25,4))*100</f>
        <v>31.05</v>
      </c>
      <c r="N21">
        <v>4</v>
      </c>
      <c r="O21" s="1">
        <f>+F9</f>
        <v>18</v>
      </c>
      <c r="Q21" t="s">
        <v>423</v>
      </c>
      <c r="R21" s="35">
        <f>H２１年度!X16</f>
        <v>31</v>
      </c>
      <c r="S21" s="35">
        <f>H２１年度!Y16</f>
        <v>43</v>
      </c>
      <c r="T21" s="35">
        <f>H２１年度!Z16</f>
        <v>189</v>
      </c>
      <c r="U21" s="35">
        <f>SUM(R21:T21,O16:W16)</f>
        <v>725</v>
      </c>
    </row>
    <row r="22" spans="1:28" ht="15.95" customHeight="1" x14ac:dyDescent="0.15">
      <c r="A22" s="19" t="s">
        <v>7</v>
      </c>
      <c r="B22" s="1">
        <v>2472</v>
      </c>
      <c r="C22" s="1">
        <v>2963</v>
      </c>
      <c r="D22" s="1">
        <v>3396</v>
      </c>
      <c r="E22" s="1">
        <v>6359</v>
      </c>
      <c r="F22" s="1">
        <v>8</v>
      </c>
      <c r="G22" s="1">
        <v>8</v>
      </c>
      <c r="H22" s="1">
        <v>7</v>
      </c>
      <c r="I22" s="1">
        <v>15</v>
      </c>
      <c r="J22" s="12"/>
      <c r="K22" s="101"/>
      <c r="L22" s="104"/>
      <c r="N22">
        <v>5</v>
      </c>
      <c r="O22" s="1">
        <f>+F17</f>
        <v>15</v>
      </c>
      <c r="Q22" t="s">
        <v>424</v>
      </c>
      <c r="R22" s="35">
        <f>H２１年度!X17</f>
        <v>17</v>
      </c>
      <c r="S22" s="35">
        <f>H２１年度!Y17</f>
        <v>42</v>
      </c>
      <c r="T22" s="35">
        <f>H２１年度!Z17</f>
        <v>442</v>
      </c>
      <c r="U22" s="35">
        <f>SUM(R22:T22,O17:W17)</f>
        <v>993</v>
      </c>
    </row>
    <row r="23" spans="1:28" ht="15.95" customHeight="1" x14ac:dyDescent="0.15">
      <c r="A23" s="19" t="s">
        <v>8</v>
      </c>
      <c r="B23" s="1">
        <v>3120</v>
      </c>
      <c r="C23" s="1">
        <v>3933</v>
      </c>
      <c r="D23" s="1">
        <v>4298</v>
      </c>
      <c r="E23" s="1">
        <v>8231</v>
      </c>
      <c r="F23" s="1">
        <v>5</v>
      </c>
      <c r="G23" s="1">
        <v>12</v>
      </c>
      <c r="H23" s="1">
        <v>9</v>
      </c>
      <c r="I23" s="1">
        <v>11</v>
      </c>
      <c r="J23" s="12"/>
      <c r="K23" s="101"/>
      <c r="L23" s="104"/>
      <c r="N23">
        <v>6</v>
      </c>
      <c r="O23" s="1">
        <f>+F25</f>
        <v>27</v>
      </c>
    </row>
    <row r="24" spans="1:28" ht="15.95" customHeight="1" thickBot="1" x14ac:dyDescent="0.2">
      <c r="A24" s="20" t="s">
        <v>9</v>
      </c>
      <c r="B24" s="1">
        <v>1585</v>
      </c>
      <c r="C24" s="1">
        <v>2226</v>
      </c>
      <c r="D24" s="1">
        <v>2393</v>
      </c>
      <c r="E24" s="1">
        <v>4619</v>
      </c>
      <c r="F24" s="1">
        <v>9</v>
      </c>
      <c r="G24" s="1">
        <v>4</v>
      </c>
      <c r="H24" s="1">
        <v>7</v>
      </c>
      <c r="I24" s="1">
        <v>4</v>
      </c>
      <c r="J24" s="12">
        <v>1</v>
      </c>
      <c r="K24" s="101"/>
      <c r="L24" s="104"/>
      <c r="N24">
        <v>7</v>
      </c>
      <c r="O24" s="1">
        <f>+F33</f>
        <v>17</v>
      </c>
    </row>
    <row r="25" spans="1:28" ht="15.95" customHeight="1" thickBot="1" x14ac:dyDescent="0.2">
      <c r="A25" s="21" t="s">
        <v>17</v>
      </c>
      <c r="B25" s="2">
        <f t="shared" ref="B25:J25" si="4">SUM(B21:B24)</f>
        <v>11691</v>
      </c>
      <c r="C25" s="2">
        <f t="shared" si="4"/>
        <v>14523</v>
      </c>
      <c r="D25" s="2">
        <f t="shared" si="4"/>
        <v>15989</v>
      </c>
      <c r="E25" s="2">
        <f t="shared" si="4"/>
        <v>30512</v>
      </c>
      <c r="F25" s="2">
        <f t="shared" si="4"/>
        <v>27</v>
      </c>
      <c r="G25" s="2">
        <f t="shared" si="4"/>
        <v>36</v>
      </c>
      <c r="H25" s="2">
        <f t="shared" si="4"/>
        <v>43</v>
      </c>
      <c r="I25" s="2">
        <f t="shared" si="4"/>
        <v>49</v>
      </c>
      <c r="J25" s="2">
        <f t="shared" si="4"/>
        <v>0</v>
      </c>
      <c r="K25" s="102"/>
      <c r="L25" s="105"/>
      <c r="M25" t="str">
        <f>IF(SUM(F25:J25)=0,"",IF((E17+F25-G25+H25-I25+J25)=E25,"","エラー"))</f>
        <v/>
      </c>
      <c r="N25">
        <v>8</v>
      </c>
      <c r="O25" s="1">
        <f>+F41</f>
        <v>16</v>
      </c>
    </row>
    <row r="26" spans="1:28" ht="15.95" customHeight="1" x14ac:dyDescent="0.15">
      <c r="N26">
        <v>9</v>
      </c>
      <c r="O26" s="1">
        <f>+F49</f>
        <v>23</v>
      </c>
    </row>
    <row r="27" spans="1:28" ht="15.95" customHeight="1" thickBot="1" x14ac:dyDescent="0.2">
      <c r="A27" t="s">
        <v>120</v>
      </c>
      <c r="L27" s="22" t="s">
        <v>14</v>
      </c>
      <c r="N27">
        <v>10</v>
      </c>
      <c r="O27" s="1">
        <f>+F57</f>
        <v>15</v>
      </c>
    </row>
    <row r="28" spans="1:28" ht="15.95" customHeight="1" x14ac:dyDescent="0.15">
      <c r="A28" s="15" t="s">
        <v>16</v>
      </c>
      <c r="B28" s="16" t="s">
        <v>0</v>
      </c>
      <c r="C28" s="16" t="s">
        <v>1</v>
      </c>
      <c r="D28" s="16" t="s">
        <v>2</v>
      </c>
      <c r="E28" s="16" t="s">
        <v>3</v>
      </c>
      <c r="F28" s="16" t="s">
        <v>12</v>
      </c>
      <c r="G28" s="16" t="s">
        <v>13</v>
      </c>
      <c r="H28" s="16" t="s">
        <v>10</v>
      </c>
      <c r="I28" s="16" t="s">
        <v>11</v>
      </c>
      <c r="J28" s="17" t="s">
        <v>15</v>
      </c>
      <c r="K28" s="16" t="s">
        <v>4</v>
      </c>
      <c r="L28" s="18" t="s">
        <v>5</v>
      </c>
      <c r="N28">
        <v>11</v>
      </c>
      <c r="O28" s="1">
        <f>+F65</f>
        <v>18</v>
      </c>
    </row>
    <row r="29" spans="1:28" ht="15.95" customHeight="1" x14ac:dyDescent="0.15">
      <c r="A29" s="19" t="s">
        <v>6</v>
      </c>
      <c r="B29" s="1">
        <v>4510</v>
      </c>
      <c r="C29" s="1">
        <v>5403</v>
      </c>
      <c r="D29" s="1">
        <v>5899</v>
      </c>
      <c r="E29" s="1">
        <v>11302</v>
      </c>
      <c r="F29" s="1">
        <v>9</v>
      </c>
      <c r="G29" s="1">
        <v>24</v>
      </c>
      <c r="H29" s="1">
        <v>26</v>
      </c>
      <c r="I29" s="1">
        <v>19</v>
      </c>
      <c r="J29" s="12">
        <v>1</v>
      </c>
      <c r="K29" s="100">
        <v>9453</v>
      </c>
      <c r="L29" s="103">
        <f>(ROUND(K29/E33,4))*100</f>
        <v>31.009999999999998</v>
      </c>
      <c r="N29">
        <v>12</v>
      </c>
      <c r="O29" s="1">
        <f>+F73</f>
        <v>25</v>
      </c>
    </row>
    <row r="30" spans="1:28" ht="15.95" customHeight="1" x14ac:dyDescent="0.15">
      <c r="A30" s="19" t="s">
        <v>7</v>
      </c>
      <c r="B30" s="1">
        <v>2471</v>
      </c>
      <c r="C30" s="1">
        <v>2955</v>
      </c>
      <c r="D30" s="1">
        <v>3391</v>
      </c>
      <c r="E30" s="1">
        <v>6346</v>
      </c>
      <c r="F30" s="1">
        <v>1</v>
      </c>
      <c r="G30" s="1">
        <v>10</v>
      </c>
      <c r="H30" s="1">
        <v>4</v>
      </c>
      <c r="I30" s="1">
        <v>6</v>
      </c>
      <c r="J30" s="12">
        <v>-1</v>
      </c>
      <c r="K30" s="101"/>
      <c r="L30" s="104"/>
      <c r="N30">
        <v>1</v>
      </c>
      <c r="O30" s="1">
        <f>+F81</f>
        <v>24</v>
      </c>
    </row>
    <row r="31" spans="1:28" ht="15.95" customHeight="1" x14ac:dyDescent="0.15">
      <c r="A31" s="19" t="s">
        <v>8</v>
      </c>
      <c r="B31" s="1">
        <v>3122</v>
      </c>
      <c r="C31" s="1">
        <v>3932</v>
      </c>
      <c r="D31" s="1">
        <v>4295</v>
      </c>
      <c r="E31" s="1">
        <v>8227</v>
      </c>
      <c r="F31" s="1">
        <v>5</v>
      </c>
      <c r="G31" s="1">
        <v>9</v>
      </c>
      <c r="H31" s="1">
        <v>16</v>
      </c>
      <c r="I31" s="1">
        <v>11</v>
      </c>
      <c r="J31" s="12">
        <v>1</v>
      </c>
      <c r="K31" s="101"/>
      <c r="L31" s="104"/>
      <c r="N31">
        <v>2</v>
      </c>
      <c r="O31" s="1">
        <f>+F89</f>
        <v>19</v>
      </c>
    </row>
    <row r="32" spans="1:28" ht="15.95" customHeight="1" thickBot="1" x14ac:dyDescent="0.2">
      <c r="A32" s="20" t="s">
        <v>9</v>
      </c>
      <c r="B32" s="1">
        <v>1588</v>
      </c>
      <c r="C32" s="1">
        <v>2219</v>
      </c>
      <c r="D32" s="1">
        <v>2394</v>
      </c>
      <c r="E32" s="1">
        <v>4613</v>
      </c>
      <c r="F32" s="1">
        <v>2</v>
      </c>
      <c r="G32" s="1">
        <v>4</v>
      </c>
      <c r="H32" s="1">
        <v>5</v>
      </c>
      <c r="I32" s="1">
        <v>9</v>
      </c>
      <c r="J32" s="12">
        <v>-1</v>
      </c>
      <c r="K32" s="101"/>
      <c r="L32" s="104"/>
      <c r="N32">
        <v>3</v>
      </c>
      <c r="O32" s="1">
        <f>+F97</f>
        <v>21</v>
      </c>
    </row>
    <row r="33" spans="1:15" ht="15.95" customHeight="1" thickBot="1" x14ac:dyDescent="0.2">
      <c r="A33" s="21" t="s">
        <v>17</v>
      </c>
      <c r="B33" s="2">
        <f t="shared" ref="B33:J33" si="5">SUM(B29:B32)</f>
        <v>11691</v>
      </c>
      <c r="C33" s="2">
        <f t="shared" si="5"/>
        <v>14509</v>
      </c>
      <c r="D33" s="2">
        <f t="shared" si="5"/>
        <v>15979</v>
      </c>
      <c r="E33" s="2">
        <f t="shared" si="5"/>
        <v>30488</v>
      </c>
      <c r="F33" s="2">
        <f t="shared" si="5"/>
        <v>17</v>
      </c>
      <c r="G33" s="2">
        <f t="shared" si="5"/>
        <v>47</v>
      </c>
      <c r="H33" s="2">
        <f t="shared" si="5"/>
        <v>51</v>
      </c>
      <c r="I33" s="2">
        <f t="shared" si="5"/>
        <v>45</v>
      </c>
      <c r="J33" s="2">
        <f t="shared" si="5"/>
        <v>0</v>
      </c>
      <c r="K33" s="102"/>
      <c r="L33" s="105"/>
      <c r="M33" t="str">
        <f>IF(SUM(F33:J33)=0,"",IF((E25+F33-G33+H33-I33+J33)=E33,"","エラー"))</f>
        <v/>
      </c>
      <c r="N33" s="22" t="s">
        <v>3</v>
      </c>
      <c r="O33" s="1">
        <f>SUM(O21:O32)</f>
        <v>238</v>
      </c>
    </row>
    <row r="34" spans="1:15" ht="15.95" customHeight="1" x14ac:dyDescent="0.15">
      <c r="K34" s="37"/>
      <c r="L34" s="26" t="str">
        <f>IF(K34=0,"",ROUND(K34/E33,4)*100)</f>
        <v/>
      </c>
    </row>
    <row r="35" spans="1:15" ht="15.95" customHeight="1" thickBot="1" x14ac:dyDescent="0.2">
      <c r="A35" t="s">
        <v>121</v>
      </c>
      <c r="L35" s="22" t="s">
        <v>14</v>
      </c>
    </row>
    <row r="36" spans="1:15" ht="15.95" customHeight="1" x14ac:dyDescent="0.15">
      <c r="A36" s="15" t="s">
        <v>16</v>
      </c>
      <c r="B36" s="16" t="s">
        <v>0</v>
      </c>
      <c r="C36" s="16" t="s">
        <v>1</v>
      </c>
      <c r="D36" s="16" t="s">
        <v>2</v>
      </c>
      <c r="E36" s="16" t="s">
        <v>3</v>
      </c>
      <c r="F36" s="41" t="s">
        <v>12</v>
      </c>
      <c r="G36" s="41" t="s">
        <v>13</v>
      </c>
      <c r="H36" s="41" t="s">
        <v>10</v>
      </c>
      <c r="I36" s="41" t="s">
        <v>11</v>
      </c>
      <c r="J36" s="42" t="s">
        <v>15</v>
      </c>
      <c r="K36" s="16" t="s">
        <v>4</v>
      </c>
      <c r="L36" s="18" t="s">
        <v>5</v>
      </c>
    </row>
    <row r="37" spans="1:15" ht="15.95" customHeight="1" x14ac:dyDescent="0.15">
      <c r="A37" s="19" t="s">
        <v>6</v>
      </c>
      <c r="B37" s="51">
        <v>4511</v>
      </c>
      <c r="C37" s="51">
        <v>5391</v>
      </c>
      <c r="D37" s="51">
        <v>5896</v>
      </c>
      <c r="E37" s="1">
        <v>11287</v>
      </c>
      <c r="F37" s="1">
        <v>9</v>
      </c>
      <c r="G37" s="1">
        <v>13</v>
      </c>
      <c r="H37" s="1">
        <v>15</v>
      </c>
      <c r="I37" s="1">
        <v>24</v>
      </c>
      <c r="J37" s="12">
        <v>1</v>
      </c>
      <c r="K37" s="100">
        <v>9448</v>
      </c>
      <c r="L37" s="103">
        <f>(ROUND(K37/E41,4))*100</f>
        <v>31.03</v>
      </c>
    </row>
    <row r="38" spans="1:15" ht="15.95" customHeight="1" x14ac:dyDescent="0.15">
      <c r="A38" s="19" t="s">
        <v>7</v>
      </c>
      <c r="B38" s="51">
        <v>2471</v>
      </c>
      <c r="C38" s="51">
        <v>2949</v>
      </c>
      <c r="D38" s="51">
        <v>3383</v>
      </c>
      <c r="E38" s="1">
        <v>6332</v>
      </c>
      <c r="F38" s="1">
        <v>3</v>
      </c>
      <c r="G38" s="1">
        <v>6</v>
      </c>
      <c r="H38" s="1">
        <v>3</v>
      </c>
      <c r="I38" s="1">
        <v>12</v>
      </c>
      <c r="J38" s="12">
        <v>-1</v>
      </c>
      <c r="K38" s="101"/>
      <c r="L38" s="104"/>
    </row>
    <row r="39" spans="1:15" ht="15.95" customHeight="1" x14ac:dyDescent="0.15">
      <c r="A39" s="19" t="s">
        <v>8</v>
      </c>
      <c r="B39" s="51">
        <v>3122</v>
      </c>
      <c r="C39" s="51">
        <v>3917</v>
      </c>
      <c r="D39" s="51">
        <v>4289</v>
      </c>
      <c r="E39" s="1">
        <v>8206</v>
      </c>
      <c r="F39" s="1">
        <v>2</v>
      </c>
      <c r="G39" s="1">
        <v>6</v>
      </c>
      <c r="H39" s="1">
        <v>4</v>
      </c>
      <c r="I39" s="1">
        <v>20</v>
      </c>
      <c r="J39" s="12"/>
      <c r="K39" s="101"/>
      <c r="L39" s="104"/>
    </row>
    <row r="40" spans="1:15" ht="15.95" customHeight="1" thickBot="1" x14ac:dyDescent="0.2">
      <c r="A40" s="20" t="s">
        <v>9</v>
      </c>
      <c r="B40" s="52">
        <v>1594</v>
      </c>
      <c r="C40" s="52">
        <v>2224</v>
      </c>
      <c r="D40" s="52">
        <v>2396</v>
      </c>
      <c r="E40" s="53">
        <v>4620</v>
      </c>
      <c r="F40" s="1">
        <v>2</v>
      </c>
      <c r="G40" s="1">
        <v>1</v>
      </c>
      <c r="H40" s="1">
        <v>6</v>
      </c>
      <c r="I40" s="1">
        <v>5</v>
      </c>
      <c r="J40" s="12"/>
      <c r="K40" s="101"/>
      <c r="L40" s="104"/>
    </row>
    <row r="41" spans="1:15" ht="15.95" customHeight="1" thickBot="1" x14ac:dyDescent="0.2">
      <c r="A41" s="21" t="s">
        <v>17</v>
      </c>
      <c r="B41" s="2">
        <f t="shared" ref="B41:J41" si="6">SUM(B37:B40)</f>
        <v>11698</v>
      </c>
      <c r="C41" s="2">
        <f t="shared" si="6"/>
        <v>14481</v>
      </c>
      <c r="D41" s="2">
        <f t="shared" si="6"/>
        <v>15964</v>
      </c>
      <c r="E41" s="2">
        <f t="shared" si="6"/>
        <v>30445</v>
      </c>
      <c r="F41" s="2">
        <f t="shared" si="6"/>
        <v>16</v>
      </c>
      <c r="G41" s="2">
        <f t="shared" si="6"/>
        <v>26</v>
      </c>
      <c r="H41" s="2">
        <f t="shared" si="6"/>
        <v>28</v>
      </c>
      <c r="I41" s="2">
        <f t="shared" si="6"/>
        <v>61</v>
      </c>
      <c r="J41" s="2">
        <f t="shared" si="6"/>
        <v>0</v>
      </c>
      <c r="K41" s="102"/>
      <c r="L41" s="105"/>
      <c r="M41" t="str">
        <f>IF(SUM(F41:J41)=0,"",IF((E33+F41-G41+H41-I41+J41)=E41,"","エラー"))</f>
        <v/>
      </c>
    </row>
    <row r="42" spans="1:15" ht="15.95" customHeight="1" x14ac:dyDescent="0.15">
      <c r="F42" s="39"/>
      <c r="G42" s="39"/>
      <c r="H42" s="39"/>
      <c r="I42" s="39"/>
      <c r="J42" s="40"/>
    </row>
    <row r="43" spans="1:15" ht="15.95" customHeight="1" thickBot="1" x14ac:dyDescent="0.2">
      <c r="A43" t="s">
        <v>122</v>
      </c>
      <c r="L43" s="22" t="s">
        <v>14</v>
      </c>
    </row>
    <row r="44" spans="1:15" ht="15.95" customHeight="1" x14ac:dyDescent="0.15">
      <c r="A44" s="15" t="s">
        <v>16</v>
      </c>
      <c r="B44" s="16" t="s">
        <v>0</v>
      </c>
      <c r="C44" s="16" t="s">
        <v>1</v>
      </c>
      <c r="D44" s="16" t="s">
        <v>2</v>
      </c>
      <c r="E44" s="16" t="s">
        <v>3</v>
      </c>
      <c r="F44" s="16" t="s">
        <v>12</v>
      </c>
      <c r="G44" s="16" t="s">
        <v>13</v>
      </c>
      <c r="H44" s="16" t="s">
        <v>10</v>
      </c>
      <c r="I44" s="16" t="s">
        <v>11</v>
      </c>
      <c r="J44" s="17" t="s">
        <v>15</v>
      </c>
      <c r="K44" s="16" t="s">
        <v>4</v>
      </c>
      <c r="L44" s="18" t="s">
        <v>5</v>
      </c>
    </row>
    <row r="45" spans="1:15" ht="15.95" customHeight="1" x14ac:dyDescent="0.15">
      <c r="A45" s="19" t="s">
        <v>6</v>
      </c>
      <c r="B45" s="1">
        <v>4514</v>
      </c>
      <c r="C45" s="1">
        <v>5390</v>
      </c>
      <c r="D45" s="1">
        <v>5886</v>
      </c>
      <c r="E45" s="1">
        <v>11276</v>
      </c>
      <c r="F45" s="1">
        <v>8</v>
      </c>
      <c r="G45" s="1">
        <v>8</v>
      </c>
      <c r="H45" s="1">
        <v>27</v>
      </c>
      <c r="I45" s="1">
        <v>39</v>
      </c>
      <c r="J45" s="12">
        <v>2</v>
      </c>
      <c r="K45" s="100">
        <v>9443</v>
      </c>
      <c r="L45" s="103">
        <f>(ROUND(K45/E49,4))*100</f>
        <v>31.05</v>
      </c>
    </row>
    <row r="46" spans="1:15" ht="15.95" customHeight="1" x14ac:dyDescent="0.15">
      <c r="A46" s="19" t="s">
        <v>7</v>
      </c>
      <c r="B46" s="1">
        <v>2470</v>
      </c>
      <c r="C46" s="1">
        <v>2951</v>
      </c>
      <c r="D46" s="1">
        <v>3379</v>
      </c>
      <c r="E46" s="1">
        <v>6330</v>
      </c>
      <c r="F46" s="1">
        <v>7</v>
      </c>
      <c r="G46" s="1">
        <v>8</v>
      </c>
      <c r="H46" s="1">
        <v>2</v>
      </c>
      <c r="I46" s="1">
        <v>10</v>
      </c>
      <c r="J46" s="12">
        <v>-1</v>
      </c>
      <c r="K46" s="101"/>
      <c r="L46" s="104"/>
    </row>
    <row r="47" spans="1:15" ht="15.95" customHeight="1" x14ac:dyDescent="0.15">
      <c r="A47" s="19" t="s">
        <v>8</v>
      </c>
      <c r="B47" s="1">
        <v>3119</v>
      </c>
      <c r="C47" s="1">
        <v>3904</v>
      </c>
      <c r="D47" s="1">
        <v>4279</v>
      </c>
      <c r="E47" s="1">
        <v>8183</v>
      </c>
      <c r="F47" s="1">
        <v>5</v>
      </c>
      <c r="G47" s="1">
        <v>10</v>
      </c>
      <c r="H47" s="1">
        <v>7</v>
      </c>
      <c r="I47" s="1">
        <v>14</v>
      </c>
      <c r="J47" s="12">
        <v>1</v>
      </c>
      <c r="K47" s="101"/>
      <c r="L47" s="104"/>
    </row>
    <row r="48" spans="1:15" ht="15.95" customHeight="1" thickBot="1" x14ac:dyDescent="0.2">
      <c r="A48" s="20" t="s">
        <v>9</v>
      </c>
      <c r="B48" s="1">
        <v>1596</v>
      </c>
      <c r="C48" s="1">
        <v>2225</v>
      </c>
      <c r="D48" s="1">
        <v>2399</v>
      </c>
      <c r="E48" s="1">
        <v>4624</v>
      </c>
      <c r="F48" s="1">
        <v>3</v>
      </c>
      <c r="G48" s="1">
        <v>6</v>
      </c>
      <c r="H48" s="1">
        <v>8</v>
      </c>
      <c r="I48" s="1">
        <v>6</v>
      </c>
      <c r="J48" s="12"/>
      <c r="K48" s="101"/>
      <c r="L48" s="104"/>
    </row>
    <row r="49" spans="1:13" ht="15.95" customHeight="1" thickBot="1" x14ac:dyDescent="0.2">
      <c r="A49" s="21" t="s">
        <v>17</v>
      </c>
      <c r="B49" s="2">
        <f t="shared" ref="B49:J49" si="7">SUM(B45:B48)</f>
        <v>11699</v>
      </c>
      <c r="C49" s="2">
        <f t="shared" si="7"/>
        <v>14470</v>
      </c>
      <c r="D49" s="2">
        <f t="shared" si="7"/>
        <v>15943</v>
      </c>
      <c r="E49" s="2">
        <f t="shared" si="7"/>
        <v>30413</v>
      </c>
      <c r="F49" s="2">
        <f t="shared" si="7"/>
        <v>23</v>
      </c>
      <c r="G49" s="2">
        <f t="shared" si="7"/>
        <v>32</v>
      </c>
      <c r="H49" s="2">
        <f t="shared" si="7"/>
        <v>44</v>
      </c>
      <c r="I49" s="2">
        <f t="shared" si="7"/>
        <v>69</v>
      </c>
      <c r="J49" s="2">
        <f t="shared" si="7"/>
        <v>2</v>
      </c>
      <c r="K49" s="102"/>
      <c r="L49" s="105"/>
      <c r="M49" t="str">
        <f>IF(SUM(F49:J49)=0,"",IF((E41+F49-G49+H49-I49+J49)=E49,"","エラー"))</f>
        <v/>
      </c>
    </row>
    <row r="51" spans="1:13" ht="15.95" customHeight="1" thickBot="1" x14ac:dyDescent="0.2">
      <c r="A51" t="s">
        <v>123</v>
      </c>
      <c r="L51" s="22" t="s">
        <v>14</v>
      </c>
    </row>
    <row r="52" spans="1:13" ht="15.95" customHeight="1" x14ac:dyDescent="0.15">
      <c r="A52" s="15" t="s">
        <v>16</v>
      </c>
      <c r="B52" s="16" t="s">
        <v>0</v>
      </c>
      <c r="C52" s="16" t="s">
        <v>1</v>
      </c>
      <c r="D52" s="16" t="s">
        <v>2</v>
      </c>
      <c r="E52" s="16" t="s">
        <v>3</v>
      </c>
      <c r="F52" s="16" t="s">
        <v>12</v>
      </c>
      <c r="G52" s="16" t="s">
        <v>13</v>
      </c>
      <c r="H52" s="16" t="s">
        <v>10</v>
      </c>
      <c r="I52" s="16" t="s">
        <v>11</v>
      </c>
      <c r="J52" s="17" t="s">
        <v>15</v>
      </c>
      <c r="K52" s="16" t="s">
        <v>4</v>
      </c>
      <c r="L52" s="18" t="s">
        <v>5</v>
      </c>
    </row>
    <row r="53" spans="1:13" ht="15.95" customHeight="1" x14ac:dyDescent="0.15">
      <c r="A53" s="19" t="s">
        <v>6</v>
      </c>
      <c r="B53" s="1">
        <v>4520</v>
      </c>
      <c r="C53" s="1">
        <v>5396</v>
      </c>
      <c r="D53" s="1">
        <v>5876</v>
      </c>
      <c r="E53" s="1">
        <v>11272</v>
      </c>
      <c r="F53" s="1">
        <v>8</v>
      </c>
      <c r="G53" s="1">
        <v>16</v>
      </c>
      <c r="H53" s="1">
        <v>24</v>
      </c>
      <c r="I53" s="1">
        <v>21</v>
      </c>
      <c r="J53" s="12">
        <v>1</v>
      </c>
      <c r="K53" s="100">
        <v>9424</v>
      </c>
      <c r="L53" s="103">
        <f>(ROUND(K53/E57,4))*100</f>
        <v>31.03</v>
      </c>
    </row>
    <row r="54" spans="1:13" ht="15.95" customHeight="1" x14ac:dyDescent="0.15">
      <c r="A54" s="19" t="s">
        <v>7</v>
      </c>
      <c r="B54" s="1">
        <v>2472</v>
      </c>
      <c r="C54" s="1">
        <v>2941</v>
      </c>
      <c r="D54" s="1">
        <v>3378</v>
      </c>
      <c r="E54" s="1">
        <v>6319</v>
      </c>
      <c r="F54" s="1">
        <v>1</v>
      </c>
      <c r="G54" s="1">
        <v>6</v>
      </c>
      <c r="H54" s="1">
        <v>4</v>
      </c>
      <c r="I54" s="1">
        <v>11</v>
      </c>
      <c r="J54" s="12"/>
      <c r="K54" s="101"/>
      <c r="L54" s="104"/>
    </row>
    <row r="55" spans="1:13" ht="15.95" customHeight="1" x14ac:dyDescent="0.15">
      <c r="A55" s="19" t="s">
        <v>8</v>
      </c>
      <c r="B55" s="1">
        <v>3113</v>
      </c>
      <c r="C55" s="1">
        <v>3890</v>
      </c>
      <c r="D55" s="1">
        <v>4267</v>
      </c>
      <c r="E55" s="1">
        <v>8157</v>
      </c>
      <c r="F55" s="1">
        <v>3</v>
      </c>
      <c r="G55" s="1">
        <v>15</v>
      </c>
      <c r="H55" s="1">
        <v>7</v>
      </c>
      <c r="I55" s="1">
        <v>15</v>
      </c>
      <c r="J55" s="12"/>
      <c r="K55" s="101"/>
      <c r="L55" s="104"/>
    </row>
    <row r="56" spans="1:13" ht="15.95" customHeight="1" thickBot="1" x14ac:dyDescent="0.2">
      <c r="A56" s="20" t="s">
        <v>9</v>
      </c>
      <c r="B56" s="1">
        <v>1595</v>
      </c>
      <c r="C56" s="1">
        <v>2225</v>
      </c>
      <c r="D56" s="1">
        <v>2400</v>
      </c>
      <c r="E56" s="1">
        <v>4625</v>
      </c>
      <c r="F56" s="1">
        <v>3</v>
      </c>
      <c r="G56" s="1">
        <v>5</v>
      </c>
      <c r="H56" s="1">
        <v>6</v>
      </c>
      <c r="I56" s="1">
        <v>8</v>
      </c>
      <c r="J56" s="12"/>
      <c r="K56" s="101"/>
      <c r="L56" s="104"/>
    </row>
    <row r="57" spans="1:13" ht="15.95" customHeight="1" thickBot="1" x14ac:dyDescent="0.2">
      <c r="A57" s="21" t="s">
        <v>17</v>
      </c>
      <c r="B57" s="2">
        <f t="shared" ref="B57:J57" si="8">SUM(B53:B56)</f>
        <v>11700</v>
      </c>
      <c r="C57" s="2">
        <f t="shared" si="8"/>
        <v>14452</v>
      </c>
      <c r="D57" s="2">
        <f t="shared" si="8"/>
        <v>15921</v>
      </c>
      <c r="E57" s="2">
        <f t="shared" si="8"/>
        <v>30373</v>
      </c>
      <c r="F57" s="2">
        <f t="shared" si="8"/>
        <v>15</v>
      </c>
      <c r="G57" s="2">
        <f t="shared" si="8"/>
        <v>42</v>
      </c>
      <c r="H57" s="2">
        <f t="shared" si="8"/>
        <v>41</v>
      </c>
      <c r="I57" s="2">
        <f t="shared" si="8"/>
        <v>55</v>
      </c>
      <c r="J57" s="2">
        <f t="shared" si="8"/>
        <v>1</v>
      </c>
      <c r="K57" s="102"/>
      <c r="L57" s="105"/>
      <c r="M57" t="str">
        <f>IF(SUM(F57:J57)=0,"",IF((E49+F57-G57+H57-I57+J57)=E57,"","エラー"))</f>
        <v/>
      </c>
    </row>
    <row r="58" spans="1:13" ht="15.95" customHeight="1" x14ac:dyDescent="0.15"/>
    <row r="59" spans="1:13" ht="15.95" customHeight="1" thickBot="1" x14ac:dyDescent="0.2">
      <c r="A59" t="s">
        <v>124</v>
      </c>
      <c r="L59" s="22" t="s">
        <v>14</v>
      </c>
    </row>
    <row r="60" spans="1:13" ht="15.95" customHeight="1" x14ac:dyDescent="0.15">
      <c r="A60" s="15" t="s">
        <v>16</v>
      </c>
      <c r="B60" s="16" t="s">
        <v>0</v>
      </c>
      <c r="C60" s="16" t="s">
        <v>1</v>
      </c>
      <c r="D60" s="16" t="s">
        <v>2</v>
      </c>
      <c r="E60" s="16" t="s">
        <v>3</v>
      </c>
      <c r="F60" s="16" t="s">
        <v>12</v>
      </c>
      <c r="G60" s="16" t="s">
        <v>13</v>
      </c>
      <c r="H60" s="16" t="s">
        <v>10</v>
      </c>
      <c r="I60" s="16" t="s">
        <v>11</v>
      </c>
      <c r="J60" s="17" t="s">
        <v>15</v>
      </c>
      <c r="K60" s="16" t="s">
        <v>4</v>
      </c>
      <c r="L60" s="18" t="s">
        <v>5</v>
      </c>
    </row>
    <row r="61" spans="1:13" ht="15.95" customHeight="1" x14ac:dyDescent="0.15">
      <c r="A61" s="19" t="s">
        <v>6</v>
      </c>
      <c r="B61" s="1">
        <v>4518</v>
      </c>
      <c r="C61" s="1">
        <v>5390</v>
      </c>
      <c r="D61" s="1">
        <v>5882</v>
      </c>
      <c r="E61" s="1">
        <v>11272</v>
      </c>
      <c r="F61" s="1">
        <v>7</v>
      </c>
      <c r="G61" s="1">
        <v>16</v>
      </c>
      <c r="H61" s="1">
        <v>17</v>
      </c>
      <c r="I61" s="1">
        <v>13</v>
      </c>
      <c r="J61" s="12">
        <v>1</v>
      </c>
      <c r="K61" s="100">
        <v>9417</v>
      </c>
      <c r="L61" s="103">
        <f>(ROUND(K61/E65,4))*100</f>
        <v>31.019999999999996</v>
      </c>
    </row>
    <row r="62" spans="1:13" ht="15.95" customHeight="1" x14ac:dyDescent="0.15">
      <c r="A62" s="19" t="s">
        <v>7</v>
      </c>
      <c r="B62" s="1">
        <v>2473</v>
      </c>
      <c r="C62" s="1">
        <v>2945</v>
      </c>
      <c r="D62" s="1">
        <v>3372</v>
      </c>
      <c r="E62" s="1">
        <v>6317</v>
      </c>
      <c r="F62" s="1">
        <v>6</v>
      </c>
      <c r="G62" s="1">
        <v>7</v>
      </c>
      <c r="H62" s="1">
        <v>3</v>
      </c>
      <c r="I62" s="1">
        <v>3</v>
      </c>
      <c r="J62" s="12">
        <v>1</v>
      </c>
      <c r="K62" s="101"/>
      <c r="L62" s="104"/>
    </row>
    <row r="63" spans="1:13" ht="15.95" customHeight="1" x14ac:dyDescent="0.15">
      <c r="A63" s="19" t="s">
        <v>8</v>
      </c>
      <c r="B63" s="1">
        <v>3112</v>
      </c>
      <c r="C63" s="1">
        <v>3883</v>
      </c>
      <c r="D63" s="1">
        <v>4263</v>
      </c>
      <c r="E63" s="1">
        <v>8146</v>
      </c>
      <c r="F63" s="1">
        <v>4</v>
      </c>
      <c r="G63" s="1">
        <v>10</v>
      </c>
      <c r="H63" s="1">
        <v>9</v>
      </c>
      <c r="I63" s="1">
        <v>12</v>
      </c>
      <c r="J63" s="12">
        <v>-1</v>
      </c>
      <c r="K63" s="101"/>
      <c r="L63" s="104"/>
    </row>
    <row r="64" spans="1:13" ht="15.95" customHeight="1" thickBot="1" x14ac:dyDescent="0.2">
      <c r="A64" s="20" t="s">
        <v>9</v>
      </c>
      <c r="B64" s="1">
        <v>1596</v>
      </c>
      <c r="C64" s="1">
        <v>2225</v>
      </c>
      <c r="D64" s="1">
        <v>2397</v>
      </c>
      <c r="E64" s="1">
        <v>4622</v>
      </c>
      <c r="F64" s="1">
        <v>1</v>
      </c>
      <c r="G64" s="1">
        <v>4</v>
      </c>
      <c r="H64" s="1">
        <v>3</v>
      </c>
      <c r="I64" s="1">
        <v>2</v>
      </c>
      <c r="J64" s="12"/>
      <c r="K64" s="101"/>
      <c r="L64" s="104"/>
    </row>
    <row r="65" spans="1:13" ht="15.95" customHeight="1" thickBot="1" x14ac:dyDescent="0.2">
      <c r="A65" s="21" t="s">
        <v>17</v>
      </c>
      <c r="B65" s="2">
        <f t="shared" ref="B65:J65" si="9">SUM(B61:B64)</f>
        <v>11699</v>
      </c>
      <c r="C65" s="2">
        <f t="shared" si="9"/>
        <v>14443</v>
      </c>
      <c r="D65" s="2">
        <f t="shared" si="9"/>
        <v>15914</v>
      </c>
      <c r="E65" s="2">
        <f t="shared" si="9"/>
        <v>30357</v>
      </c>
      <c r="F65" s="2">
        <f t="shared" si="9"/>
        <v>18</v>
      </c>
      <c r="G65" s="2">
        <f t="shared" si="9"/>
        <v>37</v>
      </c>
      <c r="H65" s="2">
        <f t="shared" si="9"/>
        <v>32</v>
      </c>
      <c r="I65" s="2">
        <f t="shared" si="9"/>
        <v>30</v>
      </c>
      <c r="J65" s="2">
        <f t="shared" si="9"/>
        <v>1</v>
      </c>
      <c r="K65" s="102"/>
      <c r="L65" s="105"/>
      <c r="M65" t="str">
        <f>IF(SUM(F65:J65)=0,"",IF((E57+F65-G65+H65-I65+J65)=E65,"","エラー"))</f>
        <v/>
      </c>
    </row>
    <row r="66" spans="1:13" ht="15.95" customHeight="1" x14ac:dyDescent="0.15"/>
    <row r="67" spans="1:13" ht="15.95" customHeight="1" thickBot="1" x14ac:dyDescent="0.2">
      <c r="A67" t="s">
        <v>125</v>
      </c>
      <c r="L67" s="22" t="s">
        <v>14</v>
      </c>
    </row>
    <row r="68" spans="1:13" ht="15.95" customHeight="1" x14ac:dyDescent="0.15">
      <c r="A68" s="15" t="s">
        <v>16</v>
      </c>
      <c r="B68" s="16" t="s">
        <v>0</v>
      </c>
      <c r="C68" s="16" t="s">
        <v>1</v>
      </c>
      <c r="D68" s="16" t="s">
        <v>2</v>
      </c>
      <c r="E68" s="16" t="s">
        <v>3</v>
      </c>
      <c r="F68" s="16" t="s">
        <v>12</v>
      </c>
      <c r="G68" s="16" t="s">
        <v>13</v>
      </c>
      <c r="H68" s="16" t="s">
        <v>10</v>
      </c>
      <c r="I68" s="16" t="s">
        <v>11</v>
      </c>
      <c r="J68" s="17" t="s">
        <v>15</v>
      </c>
      <c r="K68" s="16" t="s">
        <v>4</v>
      </c>
      <c r="L68" s="18" t="s">
        <v>5</v>
      </c>
    </row>
    <row r="69" spans="1:13" ht="15.95" customHeight="1" x14ac:dyDescent="0.15">
      <c r="A69" s="19" t="s">
        <v>6</v>
      </c>
      <c r="B69" s="1">
        <v>4515</v>
      </c>
      <c r="C69" s="1">
        <v>5390</v>
      </c>
      <c r="D69" s="1">
        <v>5881</v>
      </c>
      <c r="E69" s="1">
        <v>11271</v>
      </c>
      <c r="F69" s="1">
        <v>9</v>
      </c>
      <c r="G69" s="1">
        <v>20</v>
      </c>
      <c r="H69" s="1">
        <v>10</v>
      </c>
      <c r="I69" s="1">
        <v>11</v>
      </c>
      <c r="J69" s="12">
        <v>1</v>
      </c>
      <c r="K69" s="100">
        <v>9399</v>
      </c>
      <c r="L69" s="103">
        <f>(ROUND(K69/E73,4))*100</f>
        <v>30.98</v>
      </c>
    </row>
    <row r="70" spans="1:13" ht="15.95" customHeight="1" x14ac:dyDescent="0.15">
      <c r="A70" s="19" t="s">
        <v>7</v>
      </c>
      <c r="B70" s="1">
        <v>2464</v>
      </c>
      <c r="C70" s="1">
        <v>2936</v>
      </c>
      <c r="D70" s="1">
        <v>3362</v>
      </c>
      <c r="E70" s="1">
        <v>6298</v>
      </c>
      <c r="F70" s="1">
        <v>6</v>
      </c>
      <c r="G70" s="1">
        <v>13</v>
      </c>
      <c r="H70" s="1">
        <v>6</v>
      </c>
      <c r="I70" s="1">
        <v>7</v>
      </c>
      <c r="J70" s="12"/>
      <c r="K70" s="101"/>
      <c r="L70" s="104"/>
    </row>
    <row r="71" spans="1:13" ht="15.95" customHeight="1" x14ac:dyDescent="0.15">
      <c r="A71" s="19" t="s">
        <v>8</v>
      </c>
      <c r="B71" s="1">
        <v>3119</v>
      </c>
      <c r="C71" s="1">
        <v>3882</v>
      </c>
      <c r="D71" s="1">
        <v>4264</v>
      </c>
      <c r="E71" s="1">
        <v>8146</v>
      </c>
      <c r="F71" s="1">
        <v>6</v>
      </c>
      <c r="G71" s="1">
        <v>8</v>
      </c>
      <c r="H71" s="1">
        <v>7</v>
      </c>
      <c r="I71" s="1">
        <v>6</v>
      </c>
      <c r="J71" s="12"/>
      <c r="K71" s="101"/>
      <c r="L71" s="104"/>
    </row>
    <row r="72" spans="1:13" ht="15.95" customHeight="1" thickBot="1" x14ac:dyDescent="0.2">
      <c r="A72" s="20" t="s">
        <v>9</v>
      </c>
      <c r="B72" s="1">
        <v>1594</v>
      </c>
      <c r="C72" s="1">
        <v>2227</v>
      </c>
      <c r="D72" s="1">
        <v>2394</v>
      </c>
      <c r="E72" s="1">
        <v>4621</v>
      </c>
      <c r="F72" s="1">
        <v>4</v>
      </c>
      <c r="G72" s="1">
        <v>5</v>
      </c>
      <c r="H72" s="1">
        <v>5</v>
      </c>
      <c r="I72" s="1">
        <v>5</v>
      </c>
      <c r="J72" s="12"/>
      <c r="K72" s="101"/>
      <c r="L72" s="104"/>
    </row>
    <row r="73" spans="1:13" ht="15.95" customHeight="1" thickBot="1" x14ac:dyDescent="0.2">
      <c r="A73" s="21" t="s">
        <v>17</v>
      </c>
      <c r="B73" s="2">
        <f t="shared" ref="B73:J73" si="10">SUM(B69:B72)</f>
        <v>11692</v>
      </c>
      <c r="C73" s="2">
        <f t="shared" si="10"/>
        <v>14435</v>
      </c>
      <c r="D73" s="2">
        <f t="shared" si="10"/>
        <v>15901</v>
      </c>
      <c r="E73" s="2">
        <f t="shared" si="10"/>
        <v>30336</v>
      </c>
      <c r="F73" s="2">
        <f t="shared" si="10"/>
        <v>25</v>
      </c>
      <c r="G73" s="2">
        <f t="shared" si="10"/>
        <v>46</v>
      </c>
      <c r="H73" s="2">
        <f t="shared" si="10"/>
        <v>28</v>
      </c>
      <c r="I73" s="2">
        <f t="shared" si="10"/>
        <v>29</v>
      </c>
      <c r="J73" s="2">
        <f t="shared" si="10"/>
        <v>1</v>
      </c>
      <c r="K73" s="102"/>
      <c r="L73" s="105"/>
      <c r="M73" t="str">
        <f>IF(SUM(F73:J73)=0,"",IF((E65+F73-G73+H73-I73+J73)=E73,"","エラー"))</f>
        <v/>
      </c>
    </row>
    <row r="74" spans="1:13" ht="15.95" customHeight="1" x14ac:dyDescent="0.15"/>
    <row r="75" spans="1:13" ht="15.95" customHeight="1" thickBot="1" x14ac:dyDescent="0.2">
      <c r="A75" t="s">
        <v>126</v>
      </c>
      <c r="L75" s="22" t="s">
        <v>14</v>
      </c>
    </row>
    <row r="76" spans="1:13" ht="15.95" customHeight="1" x14ac:dyDescent="0.15">
      <c r="A76" s="15" t="s">
        <v>16</v>
      </c>
      <c r="B76" s="16" t="s">
        <v>0</v>
      </c>
      <c r="C76" s="16" t="s">
        <v>1</v>
      </c>
      <c r="D76" s="16" t="s">
        <v>2</v>
      </c>
      <c r="E76" s="16" t="s">
        <v>3</v>
      </c>
      <c r="F76" s="16" t="s">
        <v>12</v>
      </c>
      <c r="G76" s="16" t="s">
        <v>13</v>
      </c>
      <c r="H76" s="16" t="s">
        <v>10</v>
      </c>
      <c r="I76" s="16" t="s">
        <v>11</v>
      </c>
      <c r="J76" s="17" t="s">
        <v>15</v>
      </c>
      <c r="K76" s="16" t="s">
        <v>4</v>
      </c>
      <c r="L76" s="18" t="s">
        <v>5</v>
      </c>
    </row>
    <row r="77" spans="1:13" ht="15.95" customHeight="1" x14ac:dyDescent="0.15">
      <c r="A77" s="19" t="s">
        <v>6</v>
      </c>
      <c r="B77" s="1">
        <v>4513</v>
      </c>
      <c r="C77" s="1">
        <v>5386</v>
      </c>
      <c r="D77" s="1">
        <v>5873</v>
      </c>
      <c r="E77" s="1">
        <v>11259</v>
      </c>
      <c r="F77" s="1">
        <v>9</v>
      </c>
      <c r="G77" s="1">
        <v>19</v>
      </c>
      <c r="H77" s="1">
        <v>10</v>
      </c>
      <c r="I77" s="1">
        <v>12</v>
      </c>
      <c r="J77" s="12"/>
      <c r="K77" s="100">
        <v>9372</v>
      </c>
      <c r="L77" s="103">
        <f>(ROUND(K77/E81,4))*100</f>
        <v>30.930000000000003</v>
      </c>
    </row>
    <row r="78" spans="1:13" ht="15.95" customHeight="1" x14ac:dyDescent="0.15">
      <c r="A78" s="19" t="s">
        <v>7</v>
      </c>
      <c r="B78" s="1">
        <v>2464</v>
      </c>
      <c r="C78" s="1">
        <v>2933</v>
      </c>
      <c r="D78" s="1">
        <v>3362</v>
      </c>
      <c r="E78" s="1">
        <v>6295</v>
      </c>
      <c r="F78" s="1">
        <v>6</v>
      </c>
      <c r="G78" s="1">
        <v>14</v>
      </c>
      <c r="H78" s="1">
        <v>7</v>
      </c>
      <c r="I78" s="1">
        <v>8</v>
      </c>
      <c r="J78" s="12"/>
      <c r="K78" s="101"/>
      <c r="L78" s="104"/>
    </row>
    <row r="79" spans="1:13" ht="15.95" customHeight="1" x14ac:dyDescent="0.15">
      <c r="A79" s="19" t="s">
        <v>8</v>
      </c>
      <c r="B79" s="1">
        <v>3125</v>
      </c>
      <c r="C79" s="1">
        <v>3877</v>
      </c>
      <c r="D79" s="1">
        <v>4257</v>
      </c>
      <c r="E79" s="1">
        <v>8134</v>
      </c>
      <c r="F79" s="1">
        <v>4</v>
      </c>
      <c r="G79" s="1">
        <v>14</v>
      </c>
      <c r="H79" s="1">
        <v>9</v>
      </c>
      <c r="I79" s="1">
        <v>11</v>
      </c>
      <c r="J79" s="12"/>
      <c r="K79" s="101"/>
      <c r="L79" s="104"/>
    </row>
    <row r="80" spans="1:13" ht="15.95" customHeight="1" thickBot="1" x14ac:dyDescent="0.2">
      <c r="A80" s="20" t="s">
        <v>9</v>
      </c>
      <c r="B80" s="1">
        <v>1598</v>
      </c>
      <c r="C80" s="1">
        <v>2227</v>
      </c>
      <c r="D80" s="1">
        <v>2388</v>
      </c>
      <c r="E80" s="1">
        <v>4615</v>
      </c>
      <c r="F80" s="1">
        <v>5</v>
      </c>
      <c r="G80" s="1">
        <v>5</v>
      </c>
      <c r="H80" s="1">
        <v>4</v>
      </c>
      <c r="I80" s="1">
        <v>4</v>
      </c>
      <c r="J80" s="12"/>
      <c r="K80" s="101"/>
      <c r="L80" s="104"/>
    </row>
    <row r="81" spans="1:13" ht="15.95" customHeight="1" thickBot="1" x14ac:dyDescent="0.2">
      <c r="A81" s="21" t="s">
        <v>17</v>
      </c>
      <c r="B81" s="2">
        <f t="shared" ref="B81:J81" si="11">SUM(B77:B80)</f>
        <v>11700</v>
      </c>
      <c r="C81" s="2">
        <f t="shared" si="11"/>
        <v>14423</v>
      </c>
      <c r="D81" s="2">
        <f t="shared" si="11"/>
        <v>15880</v>
      </c>
      <c r="E81" s="2">
        <f t="shared" si="11"/>
        <v>30303</v>
      </c>
      <c r="F81" s="2">
        <f t="shared" si="11"/>
        <v>24</v>
      </c>
      <c r="G81" s="2">
        <f t="shared" si="11"/>
        <v>52</v>
      </c>
      <c r="H81" s="2">
        <f t="shared" si="11"/>
        <v>30</v>
      </c>
      <c r="I81" s="2">
        <f t="shared" si="11"/>
        <v>35</v>
      </c>
      <c r="J81" s="2">
        <f t="shared" si="11"/>
        <v>0</v>
      </c>
      <c r="K81" s="102"/>
      <c r="L81" s="105"/>
      <c r="M81" t="str">
        <f>IF(SUM(F81:J81)=0,"",IF((E73+F81-G81+H81-I81+J81)=E81,"","エラー"))</f>
        <v/>
      </c>
    </row>
    <row r="83" spans="1:13" ht="15.95" customHeight="1" thickBot="1" x14ac:dyDescent="0.2">
      <c r="A83" t="s">
        <v>127</v>
      </c>
      <c r="L83" s="22" t="s">
        <v>14</v>
      </c>
    </row>
    <row r="84" spans="1:13" ht="15.95" customHeight="1" x14ac:dyDescent="0.15">
      <c r="A84" s="15" t="s">
        <v>16</v>
      </c>
      <c r="B84" s="16" t="s">
        <v>0</v>
      </c>
      <c r="C84" s="16" t="s">
        <v>1</v>
      </c>
      <c r="D84" s="16" t="s">
        <v>2</v>
      </c>
      <c r="E84" s="16" t="s">
        <v>3</v>
      </c>
      <c r="F84" s="16" t="s">
        <v>12</v>
      </c>
      <c r="G84" s="16" t="s">
        <v>13</v>
      </c>
      <c r="H84" s="16" t="s">
        <v>10</v>
      </c>
      <c r="I84" s="16" t="s">
        <v>11</v>
      </c>
      <c r="J84" s="17" t="s">
        <v>15</v>
      </c>
      <c r="K84" s="16" t="s">
        <v>4</v>
      </c>
      <c r="L84" s="18" t="s">
        <v>5</v>
      </c>
    </row>
    <row r="85" spans="1:13" ht="15.95" customHeight="1" x14ac:dyDescent="0.15">
      <c r="A85" s="19" t="s">
        <v>6</v>
      </c>
      <c r="B85" s="1">
        <v>4503</v>
      </c>
      <c r="C85" s="1">
        <v>5369</v>
      </c>
      <c r="D85" s="1">
        <v>5860</v>
      </c>
      <c r="E85" s="1">
        <v>11229</v>
      </c>
      <c r="F85" s="1">
        <v>8</v>
      </c>
      <c r="G85" s="1">
        <v>21</v>
      </c>
      <c r="H85" s="1">
        <v>7</v>
      </c>
      <c r="I85" s="1">
        <v>21</v>
      </c>
      <c r="J85" s="12"/>
      <c r="K85" s="100">
        <v>9353</v>
      </c>
      <c r="L85" s="103">
        <f>(ROUND(K85/E89,4))*100</f>
        <v>30.919999999999998</v>
      </c>
    </row>
    <row r="86" spans="1:13" ht="15.95" customHeight="1" x14ac:dyDescent="0.15">
      <c r="A86" s="19" t="s">
        <v>7</v>
      </c>
      <c r="B86" s="1">
        <v>2457</v>
      </c>
      <c r="C86" s="1">
        <v>2930</v>
      </c>
      <c r="D86" s="1">
        <v>3358</v>
      </c>
      <c r="E86" s="1">
        <v>6288</v>
      </c>
      <c r="F86" s="1">
        <v>3</v>
      </c>
      <c r="G86" s="1">
        <v>10</v>
      </c>
      <c r="H86" s="1">
        <v>5</v>
      </c>
      <c r="I86" s="1">
        <v>7</v>
      </c>
      <c r="J86" s="12"/>
      <c r="K86" s="101"/>
      <c r="L86" s="104"/>
    </row>
    <row r="87" spans="1:13" ht="15.95" customHeight="1" x14ac:dyDescent="0.15">
      <c r="A87" s="19" t="s">
        <v>8</v>
      </c>
      <c r="B87" s="1">
        <v>3128</v>
      </c>
      <c r="C87" s="1">
        <v>3870</v>
      </c>
      <c r="D87" s="1">
        <v>4253</v>
      </c>
      <c r="E87" s="1">
        <v>8123</v>
      </c>
      <c r="F87" s="1">
        <v>6</v>
      </c>
      <c r="G87" s="1">
        <v>12</v>
      </c>
      <c r="H87" s="1">
        <v>7</v>
      </c>
      <c r="I87" s="1">
        <v>13</v>
      </c>
      <c r="J87" s="12">
        <v>1</v>
      </c>
      <c r="K87" s="101"/>
      <c r="L87" s="104"/>
    </row>
    <row r="88" spans="1:13" ht="15.95" customHeight="1" thickBot="1" x14ac:dyDescent="0.2">
      <c r="A88" s="20" t="s">
        <v>9</v>
      </c>
      <c r="B88" s="1">
        <v>1603</v>
      </c>
      <c r="C88" s="1">
        <v>2219</v>
      </c>
      <c r="D88" s="1">
        <v>2390</v>
      </c>
      <c r="E88" s="1">
        <v>4609</v>
      </c>
      <c r="F88" s="1">
        <v>2</v>
      </c>
      <c r="G88" s="1">
        <v>10</v>
      </c>
      <c r="H88" s="1">
        <v>2</v>
      </c>
      <c r="I88" s="1">
        <v>1</v>
      </c>
      <c r="J88" s="12"/>
      <c r="K88" s="101"/>
      <c r="L88" s="104"/>
    </row>
    <row r="89" spans="1:13" ht="15.95" customHeight="1" thickBot="1" x14ac:dyDescent="0.2">
      <c r="A89" s="21" t="s">
        <v>17</v>
      </c>
      <c r="B89" s="2">
        <f t="shared" ref="B89:J89" si="12">SUM(B85:B88)</f>
        <v>11691</v>
      </c>
      <c r="C89" s="2">
        <f t="shared" si="12"/>
        <v>14388</v>
      </c>
      <c r="D89" s="2">
        <f t="shared" si="12"/>
        <v>15861</v>
      </c>
      <c r="E89" s="2">
        <f t="shared" si="12"/>
        <v>30249</v>
      </c>
      <c r="F89" s="2">
        <f t="shared" si="12"/>
        <v>19</v>
      </c>
      <c r="G89" s="2">
        <f t="shared" si="12"/>
        <v>53</v>
      </c>
      <c r="H89" s="2">
        <f t="shared" si="12"/>
        <v>21</v>
      </c>
      <c r="I89" s="2">
        <f t="shared" si="12"/>
        <v>42</v>
      </c>
      <c r="J89" s="2">
        <f t="shared" si="12"/>
        <v>1</v>
      </c>
      <c r="K89" s="102"/>
      <c r="L89" s="105"/>
      <c r="M89" t="str">
        <f>IF(SUM(F89:J89)=0,"",IF((E81+F89-G89+H89-I89+J89)=E89,"","エラー"))</f>
        <v/>
      </c>
    </row>
    <row r="90" spans="1:13" ht="15.95" customHeight="1" x14ac:dyDescent="0.15"/>
    <row r="91" spans="1:13" ht="15.95" customHeight="1" thickBot="1" x14ac:dyDescent="0.2">
      <c r="A91" t="s">
        <v>128</v>
      </c>
      <c r="L91" s="22" t="s">
        <v>14</v>
      </c>
    </row>
    <row r="92" spans="1:13" ht="15.95" customHeight="1" x14ac:dyDescent="0.15">
      <c r="A92" s="15" t="s">
        <v>16</v>
      </c>
      <c r="B92" s="16" t="s">
        <v>0</v>
      </c>
      <c r="C92" s="16" t="s">
        <v>1</v>
      </c>
      <c r="D92" s="16" t="s">
        <v>2</v>
      </c>
      <c r="E92" s="16" t="s">
        <v>3</v>
      </c>
      <c r="F92" s="16" t="s">
        <v>12</v>
      </c>
      <c r="G92" s="16" t="s">
        <v>13</v>
      </c>
      <c r="H92" s="16" t="s">
        <v>10</v>
      </c>
      <c r="I92" s="16" t="s">
        <v>11</v>
      </c>
      <c r="J92" s="17" t="s">
        <v>15</v>
      </c>
      <c r="K92" s="16" t="s">
        <v>4</v>
      </c>
      <c r="L92" s="18" t="s">
        <v>5</v>
      </c>
    </row>
    <row r="93" spans="1:13" ht="15.95" customHeight="1" x14ac:dyDescent="0.15">
      <c r="A93" s="19" t="s">
        <v>6</v>
      </c>
      <c r="B93" s="1">
        <v>4435</v>
      </c>
      <c r="C93" s="1">
        <v>5267</v>
      </c>
      <c r="D93" s="1">
        <v>5785</v>
      </c>
      <c r="E93" s="1">
        <v>11052</v>
      </c>
      <c r="F93" s="1">
        <v>11</v>
      </c>
      <c r="G93" s="1">
        <v>20</v>
      </c>
      <c r="H93" s="1">
        <v>95</v>
      </c>
      <c r="I93" s="1">
        <v>280</v>
      </c>
      <c r="J93" s="12">
        <v>7</v>
      </c>
      <c r="K93" s="100">
        <v>9332</v>
      </c>
      <c r="L93" s="103">
        <f>(ROUND(K93/E97,4))*100</f>
        <v>31.19</v>
      </c>
    </row>
    <row r="94" spans="1:13" ht="15.95" customHeight="1" x14ac:dyDescent="0.15">
      <c r="A94" s="19" t="s">
        <v>7</v>
      </c>
      <c r="B94" s="1">
        <v>2457</v>
      </c>
      <c r="C94" s="1">
        <v>2922</v>
      </c>
      <c r="D94" s="1">
        <v>3329</v>
      </c>
      <c r="E94" s="1">
        <v>6251</v>
      </c>
      <c r="F94" s="1">
        <v>1</v>
      </c>
      <c r="G94" s="1">
        <v>10</v>
      </c>
      <c r="H94" s="1">
        <v>24</v>
      </c>
      <c r="I94" s="1">
        <v>55</v>
      </c>
      <c r="J94" s="12"/>
      <c r="K94" s="101"/>
      <c r="L94" s="104"/>
    </row>
    <row r="95" spans="1:13" ht="15.95" customHeight="1" x14ac:dyDescent="0.15">
      <c r="A95" s="19" t="s">
        <v>8</v>
      </c>
      <c r="B95" s="1">
        <v>3118</v>
      </c>
      <c r="C95" s="1">
        <v>3831</v>
      </c>
      <c r="D95" s="1">
        <v>4214</v>
      </c>
      <c r="E95" s="1">
        <v>8045</v>
      </c>
      <c r="F95" s="1">
        <v>6</v>
      </c>
      <c r="G95" s="1">
        <v>13</v>
      </c>
      <c r="H95" s="1">
        <v>26</v>
      </c>
      <c r="I95" s="1">
        <v>77</v>
      </c>
      <c r="J95" s="12"/>
      <c r="K95" s="101"/>
      <c r="L95" s="104"/>
    </row>
    <row r="96" spans="1:13" ht="15.95" customHeight="1" thickBot="1" x14ac:dyDescent="0.2">
      <c r="A96" s="20" t="s">
        <v>9</v>
      </c>
      <c r="B96" s="1">
        <v>1597</v>
      </c>
      <c r="C96" s="1">
        <v>2212</v>
      </c>
      <c r="D96" s="1">
        <v>2364</v>
      </c>
      <c r="E96" s="1">
        <v>4576</v>
      </c>
      <c r="F96" s="1">
        <v>3</v>
      </c>
      <c r="G96" s="1">
        <v>2</v>
      </c>
      <c r="H96" s="1">
        <v>5</v>
      </c>
      <c r="I96" s="1">
        <v>46</v>
      </c>
      <c r="J96" s="12"/>
      <c r="K96" s="101"/>
      <c r="L96" s="104"/>
    </row>
    <row r="97" spans="1:13" ht="15.95" customHeight="1" thickBot="1" x14ac:dyDescent="0.2">
      <c r="A97" s="21" t="s">
        <v>17</v>
      </c>
      <c r="B97" s="2">
        <f t="shared" ref="B97:J97" si="13">SUM(B93:B96)</f>
        <v>11607</v>
      </c>
      <c r="C97" s="2">
        <f t="shared" si="13"/>
        <v>14232</v>
      </c>
      <c r="D97" s="2">
        <f t="shared" si="13"/>
        <v>15692</v>
      </c>
      <c r="E97" s="2">
        <f t="shared" si="13"/>
        <v>29924</v>
      </c>
      <c r="F97" s="2">
        <f t="shared" si="13"/>
        <v>21</v>
      </c>
      <c r="G97" s="2">
        <f t="shared" si="13"/>
        <v>45</v>
      </c>
      <c r="H97" s="2">
        <f t="shared" si="13"/>
        <v>150</v>
      </c>
      <c r="I97" s="2">
        <f t="shared" si="13"/>
        <v>458</v>
      </c>
      <c r="J97" s="2">
        <f t="shared" si="13"/>
        <v>7</v>
      </c>
      <c r="K97" s="102"/>
      <c r="L97" s="105"/>
      <c r="M97" t="str">
        <f>IF(SUM(F97:J97)=0,"",IF((E89+F97-G97+H97-I97+J97)=E97,"","エラー"))</f>
        <v/>
      </c>
    </row>
    <row r="99" spans="1:13" ht="15.95" customHeight="1" thickBot="1" x14ac:dyDescent="0.2">
      <c r="A99" t="s">
        <v>129</v>
      </c>
      <c r="L99" s="22" t="s">
        <v>14</v>
      </c>
    </row>
    <row r="100" spans="1:13" ht="15.95" customHeight="1" x14ac:dyDescent="0.15">
      <c r="A100" s="15" t="s">
        <v>16</v>
      </c>
      <c r="B100" s="16" t="s">
        <v>0</v>
      </c>
      <c r="C100" s="16" t="s">
        <v>1</v>
      </c>
      <c r="D100" s="16" t="s">
        <v>2</v>
      </c>
      <c r="E100" s="16" t="s">
        <v>3</v>
      </c>
      <c r="F100" s="16" t="s">
        <v>12</v>
      </c>
      <c r="G100" s="16" t="s">
        <v>13</v>
      </c>
      <c r="H100" s="16" t="s">
        <v>10</v>
      </c>
      <c r="I100" s="16" t="s">
        <v>11</v>
      </c>
      <c r="J100" s="17" t="s">
        <v>15</v>
      </c>
      <c r="K100" s="16" t="s">
        <v>4</v>
      </c>
      <c r="L100" s="18" t="s">
        <v>5</v>
      </c>
    </row>
    <row r="101" spans="1:13" ht="15.95" customHeight="1" x14ac:dyDescent="0.15">
      <c r="A101" s="19" t="s">
        <v>6</v>
      </c>
      <c r="B101" s="1">
        <v>4480</v>
      </c>
      <c r="C101" s="1">
        <v>5302</v>
      </c>
      <c r="D101" s="1">
        <v>5809</v>
      </c>
      <c r="E101" s="1">
        <v>11111</v>
      </c>
      <c r="F101" s="1">
        <v>10</v>
      </c>
      <c r="G101" s="1">
        <v>14</v>
      </c>
      <c r="H101" s="1">
        <v>102</v>
      </c>
      <c r="I101" s="1">
        <v>39</v>
      </c>
      <c r="J101" s="12"/>
      <c r="K101" s="100">
        <v>9326</v>
      </c>
      <c r="L101" s="103">
        <f>(ROUND(K101/E105,4))*100</f>
        <v>31.11</v>
      </c>
    </row>
    <row r="102" spans="1:13" ht="15.95" customHeight="1" x14ac:dyDescent="0.15">
      <c r="A102" s="19" t="s">
        <v>7</v>
      </c>
      <c r="B102" s="1">
        <v>2465</v>
      </c>
      <c r="C102" s="1">
        <v>2923</v>
      </c>
      <c r="D102" s="1">
        <v>3323</v>
      </c>
      <c r="E102" s="1">
        <v>6246</v>
      </c>
      <c r="F102" s="1">
        <v>4</v>
      </c>
      <c r="G102" s="1">
        <v>12</v>
      </c>
      <c r="H102" s="1">
        <v>13</v>
      </c>
      <c r="I102" s="1">
        <v>12</v>
      </c>
      <c r="J102" s="12"/>
      <c r="K102" s="101"/>
      <c r="L102" s="104"/>
    </row>
    <row r="103" spans="1:13" ht="15.95" customHeight="1" x14ac:dyDescent="0.15">
      <c r="A103" s="19" t="s">
        <v>8</v>
      </c>
      <c r="B103" s="1">
        <v>3118</v>
      </c>
      <c r="C103" s="1">
        <v>3827</v>
      </c>
      <c r="D103" s="1">
        <v>4214</v>
      </c>
      <c r="E103" s="1">
        <v>8041</v>
      </c>
      <c r="F103" s="1">
        <v>7</v>
      </c>
      <c r="G103" s="1">
        <v>11</v>
      </c>
      <c r="H103" s="1">
        <v>18</v>
      </c>
      <c r="I103" s="1">
        <v>18</v>
      </c>
      <c r="J103" s="12"/>
      <c r="K103" s="101"/>
      <c r="L103" s="104"/>
    </row>
    <row r="104" spans="1:13" ht="15.95" customHeight="1" thickBot="1" x14ac:dyDescent="0.2">
      <c r="A104" s="20" t="s">
        <v>9</v>
      </c>
      <c r="B104" s="1">
        <v>1604</v>
      </c>
      <c r="C104" s="1">
        <v>2208</v>
      </c>
      <c r="D104" s="1">
        <v>2369</v>
      </c>
      <c r="E104" s="1">
        <v>4577</v>
      </c>
      <c r="F104" s="1">
        <v>3</v>
      </c>
      <c r="G104" s="1">
        <v>4</v>
      </c>
      <c r="H104" s="1">
        <v>17</v>
      </c>
      <c r="I104" s="1">
        <v>13</v>
      </c>
      <c r="J104" s="12"/>
      <c r="K104" s="101"/>
      <c r="L104" s="104"/>
    </row>
    <row r="105" spans="1:13" ht="15.95" customHeight="1" thickBot="1" x14ac:dyDescent="0.2">
      <c r="A105" s="21" t="s">
        <v>17</v>
      </c>
      <c r="B105" s="2">
        <f t="shared" ref="B105:J105" si="14">SUM(B101:B104)</f>
        <v>11667</v>
      </c>
      <c r="C105" s="2">
        <f t="shared" si="14"/>
        <v>14260</v>
      </c>
      <c r="D105" s="2">
        <f t="shared" si="14"/>
        <v>15715</v>
      </c>
      <c r="E105" s="2">
        <f t="shared" si="14"/>
        <v>29975</v>
      </c>
      <c r="F105" s="2">
        <f t="shared" si="14"/>
        <v>24</v>
      </c>
      <c r="G105" s="2">
        <f t="shared" si="14"/>
        <v>41</v>
      </c>
      <c r="H105" s="2">
        <f t="shared" si="14"/>
        <v>150</v>
      </c>
      <c r="I105" s="2">
        <f t="shared" si="14"/>
        <v>82</v>
      </c>
      <c r="J105" s="2">
        <f t="shared" si="14"/>
        <v>0</v>
      </c>
      <c r="K105" s="102"/>
      <c r="L105" s="105"/>
      <c r="M105" t="str">
        <f>IF(SUM(F105:J105)=0,"",IF((E97+F105-G105+H105-I105+J105)=E105,"","エラー"))</f>
        <v/>
      </c>
    </row>
  </sheetData>
  <mergeCells count="26">
    <mergeCell ref="K5:K9"/>
    <mergeCell ref="L5:L9"/>
    <mergeCell ref="K13:K17"/>
    <mergeCell ref="L13:L17"/>
    <mergeCell ref="K21:K25"/>
    <mergeCell ref="L21:L25"/>
    <mergeCell ref="K29:K33"/>
    <mergeCell ref="L29:L33"/>
    <mergeCell ref="K37:K41"/>
    <mergeCell ref="L37:L41"/>
    <mergeCell ref="K45:K49"/>
    <mergeCell ref="L45:L49"/>
    <mergeCell ref="K53:K57"/>
    <mergeCell ref="L53:L57"/>
    <mergeCell ref="K61:K65"/>
    <mergeCell ref="L61:L65"/>
    <mergeCell ref="K69:K73"/>
    <mergeCell ref="L69:L73"/>
    <mergeCell ref="K101:K105"/>
    <mergeCell ref="L101:L105"/>
    <mergeCell ref="K77:K81"/>
    <mergeCell ref="L77:L81"/>
    <mergeCell ref="K85:K89"/>
    <mergeCell ref="L85:L89"/>
    <mergeCell ref="K93:K97"/>
    <mergeCell ref="L93:L97"/>
  </mergeCells>
  <phoneticPr fontId="2"/>
  <conditionalFormatting sqref="M17 M9 M25 M33 M41 M49 M57 M65 M73 M81 M89 M97 M105">
    <cfRule type="cellIs" dxfId="4" priority="1" stopIfTrue="1" operator="equal">
      <formula>"エラー"</formula>
    </cfRule>
  </conditionalFormatting>
  <pageMargins left="0.78740157480314965" right="0.2" top="0.71" bottom="0.18" header="0.16" footer="0.17"/>
  <pageSetup paperSize="9" scale="97" orientation="portrait" horizontalDpi="300" verticalDpi="300" r:id="rId1"/>
  <headerFooter alignWithMargins="0"/>
  <rowBreaks count="1" manualBreakCount="1">
    <brk id="50" max="11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105"/>
  <sheetViews>
    <sheetView showGridLines="0" view="pageBreakPreview" zoomScaleNormal="100" zoomScaleSheetLayoutView="100" workbookViewId="0">
      <selection activeCell="Q20" sqref="Q20:U22"/>
    </sheetView>
  </sheetViews>
  <sheetFormatPr defaultRowHeight="13.5" x14ac:dyDescent="0.15"/>
  <cols>
    <col min="1" max="1" width="10.625" customWidth="1"/>
    <col min="3" max="5" width="8.625" bestFit="1" customWidth="1"/>
    <col min="6" max="7" width="5.375" bestFit="1" customWidth="1"/>
    <col min="8" max="9" width="5.5" bestFit="1" customWidth="1"/>
    <col min="10" max="10" width="7.125" style="11" bestFit="1" customWidth="1"/>
    <col min="11" max="11" width="9.75" bestFit="1" customWidth="1"/>
    <col min="12" max="12" width="9.625" style="6" customWidth="1"/>
    <col min="13" max="13" width="10.625" customWidth="1"/>
    <col min="14" max="14" width="20.75" bestFit="1" customWidth="1"/>
    <col min="15" max="17" width="10.625" customWidth="1"/>
    <col min="18" max="21" width="9.125" bestFit="1" customWidth="1"/>
    <col min="22" max="26" width="11" bestFit="1" customWidth="1"/>
  </cols>
  <sheetData>
    <row r="1" spans="1:28" ht="21" x14ac:dyDescent="0.15">
      <c r="A1" s="24" t="s">
        <v>48</v>
      </c>
    </row>
    <row r="2" spans="1:28" ht="17.25" x14ac:dyDescent="0.15">
      <c r="A2" s="23" t="s">
        <v>82</v>
      </c>
    </row>
    <row r="3" spans="1:28" ht="15.95" customHeight="1" thickBot="1" x14ac:dyDescent="0.2">
      <c r="A3" t="s">
        <v>95</v>
      </c>
      <c r="L3" s="22" t="s">
        <v>14</v>
      </c>
      <c r="N3" t="s">
        <v>30</v>
      </c>
    </row>
    <row r="4" spans="1:28" ht="15.95" customHeight="1" x14ac:dyDescent="0.15">
      <c r="A4" s="15" t="s">
        <v>16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12</v>
      </c>
      <c r="G4" s="16" t="s">
        <v>13</v>
      </c>
      <c r="H4" s="16" t="s">
        <v>10</v>
      </c>
      <c r="I4" s="16" t="s">
        <v>11</v>
      </c>
      <c r="J4" s="17" t="s">
        <v>15</v>
      </c>
      <c r="K4" s="16" t="s">
        <v>4</v>
      </c>
      <c r="L4" s="18" t="s">
        <v>5</v>
      </c>
      <c r="N4" t="s">
        <v>32</v>
      </c>
    </row>
    <row r="5" spans="1:28" ht="15.95" customHeight="1" x14ac:dyDescent="0.15">
      <c r="A5" s="19" t="s">
        <v>6</v>
      </c>
      <c r="B5" s="1">
        <v>4508</v>
      </c>
      <c r="C5" s="1">
        <v>5470</v>
      </c>
      <c r="D5" s="1">
        <v>6002</v>
      </c>
      <c r="E5" s="1">
        <v>11472</v>
      </c>
      <c r="F5" s="1">
        <v>8</v>
      </c>
      <c r="G5" s="1">
        <v>17</v>
      </c>
      <c r="H5" s="1">
        <v>149</v>
      </c>
      <c r="I5" s="1">
        <v>44</v>
      </c>
      <c r="J5" s="12">
        <v>1</v>
      </c>
      <c r="K5" s="100">
        <v>9566</v>
      </c>
      <c r="L5" s="103">
        <f>(ROUND(K5/E9,4))*100</f>
        <v>30.86</v>
      </c>
      <c r="N5" s="31" t="s">
        <v>113</v>
      </c>
      <c r="O5" s="32" t="s">
        <v>114</v>
      </c>
      <c r="P5" s="33" t="s">
        <v>68</v>
      </c>
      <c r="Q5" s="33" t="s">
        <v>69</v>
      </c>
      <c r="R5" s="33" t="s">
        <v>70</v>
      </c>
      <c r="S5" s="33" t="s">
        <v>71</v>
      </c>
      <c r="T5" s="33" t="s">
        <v>72</v>
      </c>
      <c r="U5" s="33" t="s">
        <v>73</v>
      </c>
      <c r="V5" s="33" t="s">
        <v>74</v>
      </c>
      <c r="W5" s="33" t="s">
        <v>75</v>
      </c>
      <c r="X5" s="32" t="s">
        <v>116</v>
      </c>
      <c r="Y5" s="33" t="s">
        <v>77</v>
      </c>
      <c r="Z5" s="33" t="s">
        <v>78</v>
      </c>
      <c r="AA5" s="33" t="s">
        <v>81</v>
      </c>
    </row>
    <row r="6" spans="1:28" ht="15.95" customHeight="1" x14ac:dyDescent="0.15">
      <c r="A6" s="19" t="s">
        <v>7</v>
      </c>
      <c r="B6" s="1">
        <v>2488</v>
      </c>
      <c r="C6" s="1">
        <v>3030</v>
      </c>
      <c r="D6" s="1">
        <v>3472</v>
      </c>
      <c r="E6" s="1">
        <v>6502</v>
      </c>
      <c r="F6" s="1">
        <v>2</v>
      </c>
      <c r="G6" s="1">
        <v>13</v>
      </c>
      <c r="H6" s="1">
        <v>17</v>
      </c>
      <c r="I6" s="1">
        <v>14</v>
      </c>
      <c r="J6" s="12">
        <v>1</v>
      </c>
      <c r="K6" s="101"/>
      <c r="L6" s="104"/>
      <c r="N6" s="27" t="s">
        <v>6</v>
      </c>
      <c r="O6" s="28">
        <f>E5</f>
        <v>11472</v>
      </c>
      <c r="P6" s="28">
        <f>E13</f>
        <v>11434</v>
      </c>
      <c r="Q6" s="28">
        <f>E21</f>
        <v>11426</v>
      </c>
      <c r="R6" s="28">
        <f>E29</f>
        <v>11426</v>
      </c>
      <c r="S6" s="28">
        <f>E37</f>
        <v>11413</v>
      </c>
      <c r="T6" s="28">
        <f>E45</f>
        <v>11413</v>
      </c>
      <c r="U6" s="28">
        <f>E53</f>
        <v>11429</v>
      </c>
      <c r="V6" s="28">
        <f>E61</f>
        <v>11433</v>
      </c>
      <c r="W6" s="28">
        <f>E69</f>
        <v>11412</v>
      </c>
      <c r="X6" s="28">
        <f>E77</f>
        <v>11421</v>
      </c>
      <c r="Y6" s="28">
        <f>E85</f>
        <v>11414</v>
      </c>
      <c r="Z6" s="28">
        <f>E93</f>
        <v>11254</v>
      </c>
      <c r="AA6" s="28">
        <f>E101</f>
        <v>11319</v>
      </c>
    </row>
    <row r="7" spans="1:28" ht="15.95" customHeight="1" x14ac:dyDescent="0.15">
      <c r="A7" s="19" t="s">
        <v>8</v>
      </c>
      <c r="B7" s="1">
        <v>3115</v>
      </c>
      <c r="C7" s="1">
        <v>3960</v>
      </c>
      <c r="D7" s="1">
        <v>4410</v>
      </c>
      <c r="E7" s="1">
        <v>8370</v>
      </c>
      <c r="F7" s="1">
        <v>4</v>
      </c>
      <c r="G7" s="1">
        <v>12</v>
      </c>
      <c r="H7" s="1">
        <v>21</v>
      </c>
      <c r="I7" s="1">
        <v>16</v>
      </c>
      <c r="J7" s="12"/>
      <c r="K7" s="101"/>
      <c r="L7" s="104"/>
      <c r="N7" s="27" t="s">
        <v>7</v>
      </c>
      <c r="O7" s="28">
        <f>E6</f>
        <v>6502</v>
      </c>
      <c r="P7" s="28">
        <f>E14</f>
        <v>6502</v>
      </c>
      <c r="Q7" s="28">
        <f>E22</f>
        <v>6484</v>
      </c>
      <c r="R7" s="28">
        <f>E30</f>
        <v>6484</v>
      </c>
      <c r="S7" s="28">
        <f>E38</f>
        <v>6487</v>
      </c>
      <c r="T7" s="28">
        <f>E46</f>
        <v>6480</v>
      </c>
      <c r="U7" s="28">
        <f>E54</f>
        <v>6475</v>
      </c>
      <c r="V7" s="28">
        <f>E62</f>
        <v>6464</v>
      </c>
      <c r="W7" s="28">
        <f>E70</f>
        <v>6458</v>
      </c>
      <c r="X7" s="28">
        <f>E78</f>
        <v>6453</v>
      </c>
      <c r="Y7" s="28">
        <f>E86</f>
        <v>6442</v>
      </c>
      <c r="Z7" s="28">
        <f>E94</f>
        <v>6396</v>
      </c>
      <c r="AA7" s="28">
        <f>E102</f>
        <v>6376</v>
      </c>
    </row>
    <row r="8" spans="1:28" ht="15.95" customHeight="1" thickBot="1" x14ac:dyDescent="0.2">
      <c r="A8" s="20" t="s">
        <v>9</v>
      </c>
      <c r="B8" s="1">
        <v>1565</v>
      </c>
      <c r="C8" s="1">
        <v>2224</v>
      </c>
      <c r="D8" s="1">
        <v>2435</v>
      </c>
      <c r="E8" s="1">
        <v>4659</v>
      </c>
      <c r="F8" s="1">
        <v>5</v>
      </c>
      <c r="G8" s="1">
        <v>7</v>
      </c>
      <c r="H8" s="1">
        <v>20</v>
      </c>
      <c r="I8" s="1">
        <v>17</v>
      </c>
      <c r="J8" s="12">
        <v>1</v>
      </c>
      <c r="K8" s="101"/>
      <c r="L8" s="104"/>
      <c r="N8" s="27" t="s">
        <v>8</v>
      </c>
      <c r="O8" s="28">
        <f>E7</f>
        <v>8370</v>
      </c>
      <c r="P8" s="28">
        <f>E15</f>
        <v>8353</v>
      </c>
      <c r="Q8" s="28">
        <f>E23</f>
        <v>8349</v>
      </c>
      <c r="R8" s="28">
        <f>E31</f>
        <v>8355</v>
      </c>
      <c r="S8" s="28">
        <f>E39</f>
        <v>8353</v>
      </c>
      <c r="T8" s="28">
        <f>E47</f>
        <v>8346</v>
      </c>
      <c r="U8" s="28">
        <f>E55</f>
        <v>8341</v>
      </c>
      <c r="V8" s="28">
        <f>E63</f>
        <v>8320</v>
      </c>
      <c r="W8" s="28">
        <f>E71</f>
        <v>8304</v>
      </c>
      <c r="X8" s="28">
        <f>E79</f>
        <v>8299</v>
      </c>
      <c r="Y8" s="28">
        <f>E87</f>
        <v>8299</v>
      </c>
      <c r="Z8" s="28">
        <f>E95</f>
        <v>8258</v>
      </c>
      <c r="AA8" s="28">
        <f>E103</f>
        <v>8247</v>
      </c>
    </row>
    <row r="9" spans="1:28" ht="15.95" customHeight="1" thickBot="1" x14ac:dyDescent="0.2">
      <c r="A9" s="21" t="s">
        <v>17</v>
      </c>
      <c r="B9" s="2">
        <f t="shared" ref="B9:J9" si="0">SUM(B5:B8)</f>
        <v>11676</v>
      </c>
      <c r="C9" s="2">
        <f t="shared" si="0"/>
        <v>14684</v>
      </c>
      <c r="D9" s="2">
        <f t="shared" si="0"/>
        <v>16319</v>
      </c>
      <c r="E9" s="2">
        <f t="shared" si="0"/>
        <v>31003</v>
      </c>
      <c r="F9" s="2">
        <f t="shared" si="0"/>
        <v>19</v>
      </c>
      <c r="G9" s="2">
        <f t="shared" si="0"/>
        <v>49</v>
      </c>
      <c r="H9" s="2">
        <f t="shared" si="0"/>
        <v>207</v>
      </c>
      <c r="I9" s="2">
        <f t="shared" si="0"/>
        <v>91</v>
      </c>
      <c r="J9" s="2">
        <f t="shared" si="0"/>
        <v>3</v>
      </c>
      <c r="K9" s="102"/>
      <c r="L9" s="105"/>
      <c r="M9" t="str">
        <f>IF((H２０年度!E97+F9-G9+H9-I9+J9)=E9,"","エラー")</f>
        <v/>
      </c>
      <c r="N9" s="27" t="s">
        <v>9</v>
      </c>
      <c r="O9" s="28">
        <f>E8</f>
        <v>4659</v>
      </c>
      <c r="P9" s="28">
        <f>E16</f>
        <v>4666</v>
      </c>
      <c r="Q9" s="28">
        <f>E24</f>
        <v>4662</v>
      </c>
      <c r="R9" s="28">
        <f>E32</f>
        <v>4665</v>
      </c>
      <c r="S9" s="28">
        <f>E40</f>
        <v>4656</v>
      </c>
      <c r="T9" s="28">
        <f>E48</f>
        <v>4658</v>
      </c>
      <c r="U9" s="28">
        <f>E56</f>
        <v>4649</v>
      </c>
      <c r="V9" s="28">
        <f>E64</f>
        <v>4646</v>
      </c>
      <c r="W9" s="28">
        <f>E72</f>
        <v>4644</v>
      </c>
      <c r="X9" s="28">
        <f>E80</f>
        <v>4642</v>
      </c>
      <c r="Y9" s="28">
        <f>E88</f>
        <v>4648</v>
      </c>
      <c r="Z9" s="28">
        <f>E96</f>
        <v>4618</v>
      </c>
      <c r="AA9" s="28">
        <f>E104</f>
        <v>4615</v>
      </c>
    </row>
    <row r="10" spans="1:28" ht="15.95" customHeight="1" x14ac:dyDescent="0.15">
      <c r="N10" s="27" t="s">
        <v>33</v>
      </c>
      <c r="O10" s="28">
        <f t="shared" ref="O10:Z10" si="1">SUM(O6:O9)</f>
        <v>31003</v>
      </c>
      <c r="P10" s="28">
        <f t="shared" si="1"/>
        <v>30955</v>
      </c>
      <c r="Q10" s="28">
        <f t="shared" si="1"/>
        <v>30921</v>
      </c>
      <c r="R10" s="28">
        <f t="shared" si="1"/>
        <v>30930</v>
      </c>
      <c r="S10" s="28">
        <f t="shared" si="1"/>
        <v>30909</v>
      </c>
      <c r="T10" s="28">
        <f t="shared" si="1"/>
        <v>30897</v>
      </c>
      <c r="U10" s="28">
        <f t="shared" si="1"/>
        <v>30894</v>
      </c>
      <c r="V10" s="28">
        <f t="shared" si="1"/>
        <v>30863</v>
      </c>
      <c r="W10" s="28">
        <f t="shared" si="1"/>
        <v>30818</v>
      </c>
      <c r="X10" s="28">
        <f t="shared" si="1"/>
        <v>30815</v>
      </c>
      <c r="Y10" s="28">
        <f t="shared" si="1"/>
        <v>30803</v>
      </c>
      <c r="Z10" s="28">
        <f t="shared" si="1"/>
        <v>30526</v>
      </c>
      <c r="AA10" s="28">
        <f>E105</f>
        <v>30557</v>
      </c>
    </row>
    <row r="11" spans="1:28" ht="15.95" customHeight="1" thickBot="1" x14ac:dyDescent="0.2">
      <c r="A11" t="s">
        <v>101</v>
      </c>
      <c r="L11" s="22" t="s">
        <v>14</v>
      </c>
      <c r="N11" s="27" t="s">
        <v>34</v>
      </c>
      <c r="O11" s="29">
        <f>IF(O6=0,"",(O10-H1８年度!E97))</f>
        <v>-750</v>
      </c>
      <c r="P11" s="29">
        <f t="shared" ref="P11:AA11" si="2">IF(P6=0,"",(P10-O10))</f>
        <v>-48</v>
      </c>
      <c r="Q11" s="29">
        <f t="shared" si="2"/>
        <v>-34</v>
      </c>
      <c r="R11" s="29">
        <f t="shared" si="2"/>
        <v>9</v>
      </c>
      <c r="S11" s="29">
        <f t="shared" si="2"/>
        <v>-21</v>
      </c>
      <c r="T11" s="29">
        <f t="shared" si="2"/>
        <v>-12</v>
      </c>
      <c r="U11" s="29">
        <f t="shared" si="2"/>
        <v>-3</v>
      </c>
      <c r="V11" s="29">
        <f t="shared" si="2"/>
        <v>-31</v>
      </c>
      <c r="W11" s="29">
        <f t="shared" si="2"/>
        <v>-45</v>
      </c>
      <c r="X11" s="29">
        <f t="shared" si="2"/>
        <v>-3</v>
      </c>
      <c r="Y11" s="29">
        <f t="shared" si="2"/>
        <v>-12</v>
      </c>
      <c r="Z11" s="29">
        <f t="shared" si="2"/>
        <v>-277</v>
      </c>
      <c r="AA11" s="29">
        <f t="shared" si="2"/>
        <v>31</v>
      </c>
    </row>
    <row r="12" spans="1:28" ht="15.95" customHeight="1" x14ac:dyDescent="0.15">
      <c r="A12" s="15" t="s">
        <v>16</v>
      </c>
      <c r="B12" s="16" t="s">
        <v>0</v>
      </c>
      <c r="C12" s="16" t="s">
        <v>1</v>
      </c>
      <c r="D12" s="16" t="s">
        <v>2</v>
      </c>
      <c r="E12" s="16" t="s">
        <v>3</v>
      </c>
      <c r="F12" s="16" t="s">
        <v>12</v>
      </c>
      <c r="G12" s="16" t="s">
        <v>13</v>
      </c>
      <c r="H12" s="16" t="s">
        <v>10</v>
      </c>
      <c r="I12" s="16" t="s">
        <v>11</v>
      </c>
      <c r="J12" s="17" t="s">
        <v>15</v>
      </c>
      <c r="K12" s="16" t="s">
        <v>4</v>
      </c>
      <c r="L12" s="18" t="s">
        <v>5</v>
      </c>
    </row>
    <row r="13" spans="1:28" ht="15.95" customHeight="1" x14ac:dyDescent="0.15">
      <c r="A13" s="19" t="s">
        <v>6</v>
      </c>
      <c r="B13" s="1">
        <v>4496</v>
      </c>
      <c r="C13" s="1">
        <v>5456</v>
      </c>
      <c r="D13" s="1">
        <v>5978</v>
      </c>
      <c r="E13" s="1">
        <v>11434</v>
      </c>
      <c r="F13" s="1">
        <v>3</v>
      </c>
      <c r="G13" s="1">
        <v>17</v>
      </c>
      <c r="H13" s="1">
        <v>8</v>
      </c>
      <c r="I13" s="1">
        <v>25</v>
      </c>
      <c r="J13" s="12">
        <v>2</v>
      </c>
      <c r="K13" s="100">
        <v>9550</v>
      </c>
      <c r="L13" s="103">
        <f>(ROUND(K13/E17,4))*100</f>
        <v>30.85</v>
      </c>
      <c r="N13" t="s">
        <v>30</v>
      </c>
    </row>
    <row r="14" spans="1:28" ht="15.95" customHeight="1" x14ac:dyDescent="0.15">
      <c r="A14" s="19" t="s">
        <v>7</v>
      </c>
      <c r="B14" s="1">
        <v>2490</v>
      </c>
      <c r="C14" s="1">
        <v>3027</v>
      </c>
      <c r="D14" s="1">
        <v>3475</v>
      </c>
      <c r="E14" s="1">
        <v>6502</v>
      </c>
      <c r="F14" s="1">
        <v>2</v>
      </c>
      <c r="G14" s="1">
        <v>7</v>
      </c>
      <c r="H14" s="1">
        <v>6</v>
      </c>
      <c r="I14" s="1">
        <v>8</v>
      </c>
      <c r="J14" s="12"/>
      <c r="K14" s="101"/>
      <c r="L14" s="104"/>
      <c r="N14" t="s">
        <v>35</v>
      </c>
    </row>
    <row r="15" spans="1:28" ht="15.95" customHeight="1" x14ac:dyDescent="0.15">
      <c r="A15" s="19" t="s">
        <v>8</v>
      </c>
      <c r="B15" s="1">
        <v>3111</v>
      </c>
      <c r="C15" s="1">
        <v>3956</v>
      </c>
      <c r="D15" s="1">
        <v>4397</v>
      </c>
      <c r="E15" s="1">
        <v>8353</v>
      </c>
      <c r="F15" s="1">
        <v>2</v>
      </c>
      <c r="G15" s="1">
        <v>15</v>
      </c>
      <c r="H15" s="1">
        <v>8</v>
      </c>
      <c r="I15" s="1">
        <v>7</v>
      </c>
      <c r="J15" s="12">
        <v>1</v>
      </c>
      <c r="K15" s="101"/>
      <c r="L15" s="104"/>
      <c r="N15" s="31" t="s">
        <v>113</v>
      </c>
      <c r="O15" s="32" t="s">
        <v>115</v>
      </c>
      <c r="P15" s="33" t="s">
        <v>37</v>
      </c>
      <c r="Q15" s="33" t="s">
        <v>38</v>
      </c>
      <c r="R15" s="33" t="s">
        <v>39</v>
      </c>
      <c r="S15" s="33" t="s">
        <v>40</v>
      </c>
      <c r="T15" s="33" t="s">
        <v>41</v>
      </c>
      <c r="U15" s="33" t="s">
        <v>42</v>
      </c>
      <c r="V15" s="33" t="s">
        <v>43</v>
      </c>
      <c r="W15" s="33" t="s">
        <v>44</v>
      </c>
      <c r="X15" s="32" t="s">
        <v>117</v>
      </c>
      <c r="Y15" s="33" t="s">
        <v>46</v>
      </c>
      <c r="Z15" s="33" t="s">
        <v>47</v>
      </c>
      <c r="AA15" s="33" t="s">
        <v>63</v>
      </c>
    </row>
    <row r="16" spans="1:28" ht="15.95" customHeight="1" thickBot="1" x14ac:dyDescent="0.2">
      <c r="A16" s="20" t="s">
        <v>9</v>
      </c>
      <c r="B16" s="1">
        <v>1570</v>
      </c>
      <c r="C16" s="1">
        <v>2231</v>
      </c>
      <c r="D16" s="1">
        <v>2435</v>
      </c>
      <c r="E16" s="1">
        <v>4666</v>
      </c>
      <c r="F16" s="1">
        <v>1</v>
      </c>
      <c r="G16" s="1">
        <v>4</v>
      </c>
      <c r="H16" s="1">
        <v>7</v>
      </c>
      <c r="I16" s="1">
        <v>5</v>
      </c>
      <c r="J16" s="12"/>
      <c r="K16" s="101"/>
      <c r="L16" s="104"/>
      <c r="N16" s="27" t="s">
        <v>10</v>
      </c>
      <c r="O16" s="34">
        <f>H9</f>
        <v>207</v>
      </c>
      <c r="P16" s="36">
        <f>H17</f>
        <v>29</v>
      </c>
      <c r="Q16" s="34">
        <f>H25</f>
        <v>34</v>
      </c>
      <c r="R16" s="34">
        <f>H33</f>
        <v>64</v>
      </c>
      <c r="S16" s="34">
        <f>H41</f>
        <v>59</v>
      </c>
      <c r="T16" s="34">
        <f>H49</f>
        <v>41</v>
      </c>
      <c r="U16" s="34">
        <f>H57</f>
        <v>51</v>
      </c>
      <c r="V16" s="34">
        <f>H65</f>
        <v>26</v>
      </c>
      <c r="W16" s="34">
        <f>H73</f>
        <v>25</v>
      </c>
      <c r="X16" s="34">
        <f>H81</f>
        <v>31</v>
      </c>
      <c r="Y16" s="34">
        <f>H89</f>
        <v>43</v>
      </c>
      <c r="Z16" s="34">
        <f>H97</f>
        <v>189</v>
      </c>
      <c r="AA16" s="38">
        <f>H105</f>
        <v>163</v>
      </c>
      <c r="AB16">
        <f>SUM(O16:Z16)</f>
        <v>799</v>
      </c>
    </row>
    <row r="17" spans="1:28" ht="15.95" customHeight="1" thickBot="1" x14ac:dyDescent="0.2">
      <c r="A17" s="21" t="s">
        <v>17</v>
      </c>
      <c r="B17" s="2">
        <f t="shared" ref="B17:J17" si="3">SUM(B13:B16)</f>
        <v>11667</v>
      </c>
      <c r="C17" s="2">
        <f t="shared" si="3"/>
        <v>14670</v>
      </c>
      <c r="D17" s="2">
        <f t="shared" si="3"/>
        <v>16285</v>
      </c>
      <c r="E17" s="2">
        <f t="shared" si="3"/>
        <v>30955</v>
      </c>
      <c r="F17" s="2">
        <f t="shared" si="3"/>
        <v>8</v>
      </c>
      <c r="G17" s="2">
        <f t="shared" si="3"/>
        <v>43</v>
      </c>
      <c r="H17" s="2">
        <f t="shared" si="3"/>
        <v>29</v>
      </c>
      <c r="I17" s="2">
        <f t="shared" si="3"/>
        <v>45</v>
      </c>
      <c r="J17" s="2">
        <f t="shared" si="3"/>
        <v>3</v>
      </c>
      <c r="K17" s="102"/>
      <c r="L17" s="105"/>
      <c r="M17" t="str">
        <f>IF(SUM(F17:J17)=0,"",IF((E9+F17-G17+H17-I17+J17)=E17,"","エラー"))</f>
        <v/>
      </c>
      <c r="N17" s="27" t="s">
        <v>11</v>
      </c>
      <c r="O17" s="34">
        <f>I9</f>
        <v>91</v>
      </c>
      <c r="P17" s="34">
        <f>I17</f>
        <v>45</v>
      </c>
      <c r="Q17" s="34">
        <f>I25</f>
        <v>52</v>
      </c>
      <c r="R17" s="34">
        <f>I33</f>
        <v>45</v>
      </c>
      <c r="S17" s="34">
        <f>I41</f>
        <v>65</v>
      </c>
      <c r="T17" s="34">
        <f>I49</f>
        <v>50</v>
      </c>
      <c r="U17" s="34">
        <f>I57</f>
        <v>39</v>
      </c>
      <c r="V17" s="34">
        <f>I65</f>
        <v>38</v>
      </c>
      <c r="W17" s="34">
        <f>I73</f>
        <v>38</v>
      </c>
      <c r="X17" s="36">
        <f>I81</f>
        <v>17</v>
      </c>
      <c r="Y17" s="34">
        <f>I89</f>
        <v>42</v>
      </c>
      <c r="Z17" s="34">
        <f>I97</f>
        <v>442</v>
      </c>
      <c r="AA17" s="38">
        <f>I105</f>
        <v>104</v>
      </c>
      <c r="AB17">
        <f>SUM(O17:Z17)</f>
        <v>964</v>
      </c>
    </row>
    <row r="18" spans="1:28" ht="15.95" customHeight="1" x14ac:dyDescent="0.15">
      <c r="F18" s="39"/>
      <c r="G18" s="39"/>
      <c r="H18" s="39"/>
      <c r="I18" s="39"/>
    </row>
    <row r="19" spans="1:28" ht="15.95" customHeight="1" thickBot="1" x14ac:dyDescent="0.2">
      <c r="A19" t="s">
        <v>102</v>
      </c>
      <c r="L19" s="22" t="s">
        <v>14</v>
      </c>
    </row>
    <row r="20" spans="1:28" ht="15.95" customHeight="1" x14ac:dyDescent="0.15">
      <c r="A20" s="15" t="s">
        <v>16</v>
      </c>
      <c r="B20" s="16" t="s">
        <v>0</v>
      </c>
      <c r="C20" s="16" t="s">
        <v>1</v>
      </c>
      <c r="D20" s="16" t="s">
        <v>2</v>
      </c>
      <c r="E20" s="16" t="s">
        <v>3</v>
      </c>
      <c r="F20" s="16" t="s">
        <v>12</v>
      </c>
      <c r="G20" s="16" t="s">
        <v>13</v>
      </c>
      <c r="H20" s="16" t="s">
        <v>10</v>
      </c>
      <c r="I20" s="16" t="s">
        <v>11</v>
      </c>
      <c r="J20" s="17" t="s">
        <v>15</v>
      </c>
      <c r="K20" s="16" t="s">
        <v>4</v>
      </c>
      <c r="L20" s="18" t="s">
        <v>5</v>
      </c>
      <c r="O20" s="35" t="s">
        <v>242</v>
      </c>
      <c r="R20" s="35" t="s">
        <v>430</v>
      </c>
      <c r="S20" s="35" t="s">
        <v>431</v>
      </c>
      <c r="T20" s="35" t="s">
        <v>432</v>
      </c>
      <c r="U20" s="99" t="s">
        <v>433</v>
      </c>
    </row>
    <row r="21" spans="1:28" ht="15.95" customHeight="1" x14ac:dyDescent="0.15">
      <c r="A21" s="19" t="s">
        <v>6</v>
      </c>
      <c r="B21" s="1">
        <v>4494</v>
      </c>
      <c r="C21" s="1">
        <v>5450</v>
      </c>
      <c r="D21" s="1">
        <v>5976</v>
      </c>
      <c r="E21" s="1">
        <v>11426</v>
      </c>
      <c r="F21" s="1">
        <v>4</v>
      </c>
      <c r="G21" s="1">
        <v>6</v>
      </c>
      <c r="H21" s="1">
        <v>19</v>
      </c>
      <c r="I21" s="1">
        <v>19</v>
      </c>
      <c r="J21" s="12"/>
      <c r="K21" s="100">
        <v>9546</v>
      </c>
      <c r="L21" s="103">
        <f>(ROUND(K21/E25,4))*100</f>
        <v>30.869999999999997</v>
      </c>
      <c r="O21" s="1">
        <f>+F9</f>
        <v>19</v>
      </c>
      <c r="Q21" t="s">
        <v>423</v>
      </c>
      <c r="R21" s="35">
        <f>H２０年度!X16</f>
        <v>50</v>
      </c>
      <c r="S21" s="35">
        <f>H２０年度!Y16</f>
        <v>51</v>
      </c>
      <c r="T21" s="35">
        <f>H２０年度!Z16</f>
        <v>185</v>
      </c>
      <c r="U21" s="35">
        <f>SUM(R21:T21,O16:W16)</f>
        <v>822</v>
      </c>
    </row>
    <row r="22" spans="1:28" ht="15.95" customHeight="1" x14ac:dyDescent="0.15">
      <c r="A22" s="19" t="s">
        <v>7</v>
      </c>
      <c r="B22" s="1">
        <v>2487</v>
      </c>
      <c r="C22" s="1">
        <v>3020</v>
      </c>
      <c r="D22" s="1">
        <v>3464</v>
      </c>
      <c r="E22" s="1">
        <v>6484</v>
      </c>
      <c r="F22" s="1">
        <v>2</v>
      </c>
      <c r="G22" s="1">
        <v>14</v>
      </c>
      <c r="H22" s="1">
        <v>7</v>
      </c>
      <c r="I22" s="1">
        <v>13</v>
      </c>
      <c r="J22" s="12">
        <v>1</v>
      </c>
      <c r="K22" s="101"/>
      <c r="L22" s="104"/>
      <c r="O22" s="1">
        <f>+F17</f>
        <v>8</v>
      </c>
      <c r="Q22" t="s">
        <v>424</v>
      </c>
      <c r="R22" s="35">
        <f>H２０年度!X17</f>
        <v>36</v>
      </c>
      <c r="S22" s="35">
        <f>H２０年度!Y17</f>
        <v>50</v>
      </c>
      <c r="T22" s="35">
        <f>H２０年度!Z17</f>
        <v>469</v>
      </c>
      <c r="U22" s="35">
        <f>SUM(R22:T22,O17:W17)</f>
        <v>1018</v>
      </c>
    </row>
    <row r="23" spans="1:28" ht="15.95" customHeight="1" x14ac:dyDescent="0.15">
      <c r="A23" s="19" t="s">
        <v>8</v>
      </c>
      <c r="B23" s="1">
        <v>3113</v>
      </c>
      <c r="C23" s="1">
        <v>3959</v>
      </c>
      <c r="D23" s="1">
        <v>4390</v>
      </c>
      <c r="E23" s="1">
        <v>8349</v>
      </c>
      <c r="F23" s="1">
        <v>6</v>
      </c>
      <c r="G23" s="1">
        <v>8</v>
      </c>
      <c r="H23" s="1">
        <v>5</v>
      </c>
      <c r="I23" s="1">
        <v>15</v>
      </c>
      <c r="J23" s="12"/>
      <c r="K23" s="101"/>
      <c r="L23" s="104"/>
      <c r="O23" s="1">
        <f>+F25</f>
        <v>16</v>
      </c>
    </row>
    <row r="24" spans="1:28" ht="15.95" customHeight="1" thickBot="1" x14ac:dyDescent="0.2">
      <c r="A24" s="20" t="s">
        <v>9</v>
      </c>
      <c r="B24" s="1">
        <v>1572</v>
      </c>
      <c r="C24" s="1">
        <v>2231</v>
      </c>
      <c r="D24" s="1">
        <v>2431</v>
      </c>
      <c r="E24" s="1">
        <v>4662</v>
      </c>
      <c r="F24" s="1">
        <v>4</v>
      </c>
      <c r="G24" s="1">
        <v>5</v>
      </c>
      <c r="H24" s="1">
        <v>3</v>
      </c>
      <c r="I24" s="1">
        <v>5</v>
      </c>
      <c r="J24" s="12"/>
      <c r="K24" s="101"/>
      <c r="L24" s="104"/>
      <c r="O24" s="1">
        <f>+F33</f>
        <v>21</v>
      </c>
    </row>
    <row r="25" spans="1:28" ht="15.95" customHeight="1" thickBot="1" x14ac:dyDescent="0.2">
      <c r="A25" s="21" t="s">
        <v>17</v>
      </c>
      <c r="B25" s="2">
        <f t="shared" ref="B25:J25" si="4">SUM(B21:B24)</f>
        <v>11666</v>
      </c>
      <c r="C25" s="2">
        <f t="shared" si="4"/>
        <v>14660</v>
      </c>
      <c r="D25" s="2">
        <f t="shared" si="4"/>
        <v>16261</v>
      </c>
      <c r="E25" s="2">
        <f t="shared" si="4"/>
        <v>30921</v>
      </c>
      <c r="F25" s="2">
        <f t="shared" si="4"/>
        <v>16</v>
      </c>
      <c r="G25" s="2">
        <f t="shared" si="4"/>
        <v>33</v>
      </c>
      <c r="H25" s="2">
        <f t="shared" si="4"/>
        <v>34</v>
      </c>
      <c r="I25" s="2">
        <f t="shared" si="4"/>
        <v>52</v>
      </c>
      <c r="J25" s="2">
        <f t="shared" si="4"/>
        <v>1</v>
      </c>
      <c r="K25" s="102"/>
      <c r="L25" s="105"/>
      <c r="M25" t="str">
        <f>IF(SUM(F25:J25)=0,"",IF((E17+F25-G25+H25-I25+J25)=E25,"","エラー"))</f>
        <v/>
      </c>
      <c r="O25" s="1">
        <f>+F41</f>
        <v>20</v>
      </c>
    </row>
    <row r="26" spans="1:28" ht="15.95" customHeight="1" x14ac:dyDescent="0.15">
      <c r="O26" s="1">
        <f>+F49</f>
        <v>26</v>
      </c>
    </row>
    <row r="27" spans="1:28" ht="15.95" customHeight="1" thickBot="1" x14ac:dyDescent="0.2">
      <c r="A27" t="s">
        <v>103</v>
      </c>
      <c r="L27" s="22" t="s">
        <v>14</v>
      </c>
      <c r="O27" s="1">
        <f>+F57</f>
        <v>19</v>
      </c>
    </row>
    <row r="28" spans="1:28" ht="15.95" customHeight="1" x14ac:dyDescent="0.15">
      <c r="A28" s="15" t="s">
        <v>16</v>
      </c>
      <c r="B28" s="16" t="s">
        <v>0</v>
      </c>
      <c r="C28" s="16" t="s">
        <v>1</v>
      </c>
      <c r="D28" s="16" t="s">
        <v>2</v>
      </c>
      <c r="E28" s="16" t="s">
        <v>3</v>
      </c>
      <c r="F28" s="16" t="s">
        <v>12</v>
      </c>
      <c r="G28" s="16" t="s">
        <v>13</v>
      </c>
      <c r="H28" s="16" t="s">
        <v>10</v>
      </c>
      <c r="I28" s="16" t="s">
        <v>11</v>
      </c>
      <c r="J28" s="17" t="s">
        <v>15</v>
      </c>
      <c r="K28" s="16" t="s">
        <v>4</v>
      </c>
      <c r="L28" s="18" t="s">
        <v>5</v>
      </c>
      <c r="O28" s="1">
        <f>+F65</f>
        <v>16</v>
      </c>
    </row>
    <row r="29" spans="1:28" ht="15.95" customHeight="1" x14ac:dyDescent="0.15">
      <c r="A29" s="19" t="s">
        <v>6</v>
      </c>
      <c r="B29" s="1">
        <v>4496</v>
      </c>
      <c r="C29" s="1">
        <v>5447</v>
      </c>
      <c r="D29" s="1">
        <v>5979</v>
      </c>
      <c r="E29" s="1">
        <v>11426</v>
      </c>
      <c r="F29" s="1">
        <v>6</v>
      </c>
      <c r="G29" s="1">
        <v>9</v>
      </c>
      <c r="H29" s="1">
        <v>32</v>
      </c>
      <c r="I29" s="1">
        <v>26</v>
      </c>
      <c r="J29" s="12"/>
      <c r="K29" s="100">
        <v>9552</v>
      </c>
      <c r="L29" s="103">
        <f>(ROUND(K29/E33,4))*100</f>
        <v>30.880000000000003</v>
      </c>
      <c r="O29" s="1">
        <f>+F73</f>
        <v>23</v>
      </c>
    </row>
    <row r="30" spans="1:28" ht="15.95" customHeight="1" x14ac:dyDescent="0.15">
      <c r="A30" s="19" t="s">
        <v>7</v>
      </c>
      <c r="B30" s="1">
        <v>2487</v>
      </c>
      <c r="C30" s="1">
        <v>3020</v>
      </c>
      <c r="D30" s="1">
        <v>3464</v>
      </c>
      <c r="E30" s="1">
        <v>6484</v>
      </c>
      <c r="F30" s="1">
        <v>4</v>
      </c>
      <c r="G30" s="1">
        <v>11</v>
      </c>
      <c r="H30" s="1">
        <v>13</v>
      </c>
      <c r="I30" s="1">
        <v>10</v>
      </c>
      <c r="J30" s="12"/>
      <c r="K30" s="101"/>
      <c r="L30" s="104"/>
      <c r="O30" s="1">
        <f>+F81</f>
        <v>17</v>
      </c>
    </row>
    <row r="31" spans="1:28" ht="15.95" customHeight="1" x14ac:dyDescent="0.15">
      <c r="A31" s="19" t="s">
        <v>8</v>
      </c>
      <c r="B31" s="1">
        <v>3124</v>
      </c>
      <c r="C31" s="1">
        <v>3968</v>
      </c>
      <c r="D31" s="1">
        <v>4387</v>
      </c>
      <c r="E31" s="1">
        <v>8355</v>
      </c>
      <c r="F31" s="1">
        <v>9</v>
      </c>
      <c r="G31" s="1">
        <v>6</v>
      </c>
      <c r="H31" s="1">
        <v>11</v>
      </c>
      <c r="I31" s="1">
        <v>6</v>
      </c>
      <c r="J31" s="12"/>
      <c r="K31" s="101"/>
      <c r="L31" s="104"/>
      <c r="O31" s="1">
        <f>+F89</f>
        <v>21</v>
      </c>
    </row>
    <row r="32" spans="1:28" ht="15.95" customHeight="1" thickBot="1" x14ac:dyDescent="0.2">
      <c r="A32" s="20" t="s">
        <v>9</v>
      </c>
      <c r="B32" s="1">
        <v>1578</v>
      </c>
      <c r="C32" s="1">
        <v>2233</v>
      </c>
      <c r="D32" s="1">
        <v>2432</v>
      </c>
      <c r="E32" s="1">
        <v>4665</v>
      </c>
      <c r="F32" s="1">
        <v>2</v>
      </c>
      <c r="G32" s="1">
        <v>6</v>
      </c>
      <c r="H32" s="1">
        <v>8</v>
      </c>
      <c r="I32" s="1">
        <v>3</v>
      </c>
      <c r="J32" s="12">
        <v>1</v>
      </c>
      <c r="K32" s="101"/>
      <c r="L32" s="104"/>
      <c r="O32" s="1">
        <f>+F97</f>
        <v>15</v>
      </c>
    </row>
    <row r="33" spans="1:15" ht="15.95" customHeight="1" thickBot="1" x14ac:dyDescent="0.2">
      <c r="A33" s="21" t="s">
        <v>17</v>
      </c>
      <c r="B33" s="2">
        <f t="shared" ref="B33:J33" si="5">SUM(B29:B32)</f>
        <v>11685</v>
      </c>
      <c r="C33" s="2">
        <f t="shared" si="5"/>
        <v>14668</v>
      </c>
      <c r="D33" s="2">
        <f t="shared" si="5"/>
        <v>16262</v>
      </c>
      <c r="E33" s="2">
        <f t="shared" si="5"/>
        <v>30930</v>
      </c>
      <c r="F33" s="2">
        <f t="shared" si="5"/>
        <v>21</v>
      </c>
      <c r="G33" s="2">
        <f t="shared" si="5"/>
        <v>32</v>
      </c>
      <c r="H33" s="2">
        <f t="shared" si="5"/>
        <v>64</v>
      </c>
      <c r="I33" s="2">
        <f t="shared" si="5"/>
        <v>45</v>
      </c>
      <c r="J33" s="2">
        <f t="shared" si="5"/>
        <v>1</v>
      </c>
      <c r="K33" s="102"/>
      <c r="L33" s="105"/>
      <c r="M33" t="str">
        <f>IF(SUM(F33:J33)=0,"",IF((E25+F33-G33+H33-I33+J33)=E33,"","エラー"))</f>
        <v/>
      </c>
      <c r="O33" s="1">
        <f>SUM(O21:O32)</f>
        <v>221</v>
      </c>
    </row>
    <row r="34" spans="1:15" ht="15.95" customHeight="1" x14ac:dyDescent="0.15">
      <c r="K34" s="37"/>
      <c r="L34" s="26" t="str">
        <f>IF(K34=0,"",ROUND(K34/E33,4)*100)</f>
        <v/>
      </c>
    </row>
    <row r="35" spans="1:15" ht="15.95" customHeight="1" thickBot="1" x14ac:dyDescent="0.2">
      <c r="A35" t="s">
        <v>104</v>
      </c>
      <c r="L35" s="22" t="s">
        <v>14</v>
      </c>
    </row>
    <row r="36" spans="1:15" ht="15.95" customHeight="1" x14ac:dyDescent="0.15">
      <c r="A36" s="15" t="s">
        <v>16</v>
      </c>
      <c r="B36" s="16" t="s">
        <v>0</v>
      </c>
      <c r="C36" s="16" t="s">
        <v>1</v>
      </c>
      <c r="D36" s="16" t="s">
        <v>2</v>
      </c>
      <c r="E36" s="16" t="s">
        <v>3</v>
      </c>
      <c r="F36" s="41" t="s">
        <v>12</v>
      </c>
      <c r="G36" s="41" t="s">
        <v>13</v>
      </c>
      <c r="H36" s="41" t="s">
        <v>10</v>
      </c>
      <c r="I36" s="41" t="s">
        <v>11</v>
      </c>
      <c r="J36" s="42" t="s">
        <v>15</v>
      </c>
      <c r="K36" s="16" t="s">
        <v>4</v>
      </c>
      <c r="L36" s="18" t="s">
        <v>5</v>
      </c>
    </row>
    <row r="37" spans="1:15" ht="15.95" customHeight="1" x14ac:dyDescent="0.15">
      <c r="A37" s="19" t="s">
        <v>6</v>
      </c>
      <c r="B37" s="51">
        <v>4492</v>
      </c>
      <c r="C37" s="51">
        <v>5442</v>
      </c>
      <c r="D37" s="51">
        <v>5971</v>
      </c>
      <c r="E37" s="1">
        <v>11413</v>
      </c>
      <c r="F37" s="1">
        <v>2</v>
      </c>
      <c r="G37" s="1">
        <v>10</v>
      </c>
      <c r="H37" s="1">
        <v>25</v>
      </c>
      <c r="I37" s="1">
        <v>26</v>
      </c>
      <c r="J37" s="12"/>
      <c r="K37" s="100">
        <v>9551</v>
      </c>
      <c r="L37" s="103">
        <f>(ROUND(K37/E41,4))*100</f>
        <v>30.9</v>
      </c>
    </row>
    <row r="38" spans="1:15" ht="15.95" customHeight="1" x14ac:dyDescent="0.15">
      <c r="A38" s="19" t="s">
        <v>7</v>
      </c>
      <c r="B38" s="51">
        <v>2491</v>
      </c>
      <c r="C38" s="51">
        <v>3018</v>
      </c>
      <c r="D38" s="51">
        <v>3469</v>
      </c>
      <c r="E38" s="1">
        <v>6487</v>
      </c>
      <c r="F38" s="1">
        <v>4</v>
      </c>
      <c r="G38" s="1">
        <v>9</v>
      </c>
      <c r="H38" s="1">
        <v>14</v>
      </c>
      <c r="I38" s="1">
        <v>10</v>
      </c>
      <c r="J38" s="12"/>
      <c r="K38" s="101"/>
      <c r="L38" s="104"/>
    </row>
    <row r="39" spans="1:15" ht="15.95" customHeight="1" x14ac:dyDescent="0.15">
      <c r="A39" s="19" t="s">
        <v>8</v>
      </c>
      <c r="B39" s="51">
        <v>3127</v>
      </c>
      <c r="C39" s="51">
        <v>3967</v>
      </c>
      <c r="D39" s="51">
        <v>4386</v>
      </c>
      <c r="E39" s="1">
        <v>8353</v>
      </c>
      <c r="F39" s="1">
        <v>9</v>
      </c>
      <c r="G39" s="1">
        <v>12</v>
      </c>
      <c r="H39" s="1">
        <v>20</v>
      </c>
      <c r="I39" s="1">
        <v>21</v>
      </c>
      <c r="J39" s="12"/>
      <c r="K39" s="101"/>
      <c r="L39" s="104"/>
    </row>
    <row r="40" spans="1:15" ht="15.95" customHeight="1" thickBot="1" x14ac:dyDescent="0.2">
      <c r="A40" s="20" t="s">
        <v>9</v>
      </c>
      <c r="B40" s="52">
        <v>1579</v>
      </c>
      <c r="C40" s="52">
        <v>2230</v>
      </c>
      <c r="D40" s="52">
        <v>2426</v>
      </c>
      <c r="E40" s="53">
        <v>4656</v>
      </c>
      <c r="F40" s="1">
        <v>5</v>
      </c>
      <c r="G40" s="1">
        <v>4</v>
      </c>
      <c r="H40" s="1">
        <v>0</v>
      </c>
      <c r="I40" s="1">
        <v>8</v>
      </c>
      <c r="J40" s="12"/>
      <c r="K40" s="101"/>
      <c r="L40" s="104"/>
    </row>
    <row r="41" spans="1:15" ht="15.95" customHeight="1" thickBot="1" x14ac:dyDescent="0.2">
      <c r="A41" s="21" t="s">
        <v>17</v>
      </c>
      <c r="B41" s="2">
        <f t="shared" ref="B41:J41" si="6">SUM(B37:B40)</f>
        <v>11689</v>
      </c>
      <c r="C41" s="2">
        <f t="shared" si="6"/>
        <v>14657</v>
      </c>
      <c r="D41" s="2">
        <f t="shared" si="6"/>
        <v>16252</v>
      </c>
      <c r="E41" s="2">
        <f t="shared" si="6"/>
        <v>30909</v>
      </c>
      <c r="F41" s="2">
        <f t="shared" si="6"/>
        <v>20</v>
      </c>
      <c r="G41" s="2">
        <f t="shared" si="6"/>
        <v>35</v>
      </c>
      <c r="H41" s="2">
        <f t="shared" si="6"/>
        <v>59</v>
      </c>
      <c r="I41" s="2">
        <f t="shared" si="6"/>
        <v>65</v>
      </c>
      <c r="J41" s="2">
        <f t="shared" si="6"/>
        <v>0</v>
      </c>
      <c r="K41" s="102"/>
      <c r="L41" s="105"/>
      <c r="M41" t="str">
        <f>IF(SUM(F41:J41)=0,"",IF((E33+F41-G41+H41-I41+J41)=E41,"","エラー"))</f>
        <v/>
      </c>
    </row>
    <row r="42" spans="1:15" ht="15.95" customHeight="1" x14ac:dyDescent="0.15">
      <c r="F42" s="39"/>
      <c r="G42" s="39"/>
      <c r="H42" s="39"/>
      <c r="I42" s="39"/>
      <c r="J42" s="40"/>
    </row>
    <row r="43" spans="1:15" ht="15.95" customHeight="1" thickBot="1" x14ac:dyDescent="0.2">
      <c r="A43" t="s">
        <v>105</v>
      </c>
      <c r="L43" s="22" t="s">
        <v>14</v>
      </c>
    </row>
    <row r="44" spans="1:15" ht="15.95" customHeight="1" x14ac:dyDescent="0.15">
      <c r="A44" s="15" t="s">
        <v>16</v>
      </c>
      <c r="B44" s="16" t="s">
        <v>0</v>
      </c>
      <c r="C44" s="16" t="s">
        <v>1</v>
      </c>
      <c r="D44" s="16" t="s">
        <v>2</v>
      </c>
      <c r="E44" s="16" t="s">
        <v>3</v>
      </c>
      <c r="F44" s="16" t="s">
        <v>12</v>
      </c>
      <c r="G44" s="16" t="s">
        <v>13</v>
      </c>
      <c r="H44" s="16" t="s">
        <v>10</v>
      </c>
      <c r="I44" s="16" t="s">
        <v>11</v>
      </c>
      <c r="J44" s="17" t="s">
        <v>15</v>
      </c>
      <c r="K44" s="16" t="s">
        <v>4</v>
      </c>
      <c r="L44" s="18" t="s">
        <v>5</v>
      </c>
    </row>
    <row r="45" spans="1:15" ht="15.95" customHeight="1" x14ac:dyDescent="0.15">
      <c r="A45" s="19" t="s">
        <v>6</v>
      </c>
      <c r="B45" s="1">
        <v>4491</v>
      </c>
      <c r="C45" s="1">
        <v>5444</v>
      </c>
      <c r="D45" s="1">
        <v>5969</v>
      </c>
      <c r="E45" s="1">
        <v>11413</v>
      </c>
      <c r="F45" s="1">
        <v>9</v>
      </c>
      <c r="G45" s="1">
        <v>12</v>
      </c>
      <c r="H45" s="1">
        <v>20</v>
      </c>
      <c r="I45" s="1">
        <v>20</v>
      </c>
      <c r="J45" s="12">
        <v>1</v>
      </c>
      <c r="K45" s="100">
        <v>9556</v>
      </c>
      <c r="L45" s="103">
        <f>(ROUND(K45/E49,4))*100</f>
        <v>30.930000000000003</v>
      </c>
    </row>
    <row r="46" spans="1:15" ht="15.95" customHeight="1" x14ac:dyDescent="0.15">
      <c r="A46" s="19" t="s">
        <v>7</v>
      </c>
      <c r="B46" s="1">
        <v>2484</v>
      </c>
      <c r="C46" s="1">
        <v>3013</v>
      </c>
      <c r="D46" s="1">
        <v>3467</v>
      </c>
      <c r="E46" s="1">
        <v>6480</v>
      </c>
      <c r="F46" s="1">
        <v>5</v>
      </c>
      <c r="G46" s="1">
        <v>10</v>
      </c>
      <c r="H46" s="1">
        <v>7</v>
      </c>
      <c r="I46" s="1">
        <v>10</v>
      </c>
      <c r="J46" s="12">
        <v>-1</v>
      </c>
      <c r="K46" s="101"/>
      <c r="L46" s="104"/>
    </row>
    <row r="47" spans="1:15" ht="15.95" customHeight="1" x14ac:dyDescent="0.15">
      <c r="A47" s="19" t="s">
        <v>8</v>
      </c>
      <c r="B47" s="1">
        <v>3130</v>
      </c>
      <c r="C47" s="1">
        <v>3968</v>
      </c>
      <c r="D47" s="1">
        <v>4378</v>
      </c>
      <c r="E47" s="1">
        <v>8346</v>
      </c>
      <c r="F47" s="1">
        <v>8</v>
      </c>
      <c r="G47" s="1">
        <v>8</v>
      </c>
      <c r="H47" s="1">
        <v>9</v>
      </c>
      <c r="I47" s="1">
        <v>15</v>
      </c>
      <c r="J47" s="12">
        <v>2</v>
      </c>
      <c r="K47" s="101"/>
      <c r="L47" s="104"/>
    </row>
    <row r="48" spans="1:15" ht="15.95" customHeight="1" thickBot="1" x14ac:dyDescent="0.2">
      <c r="A48" s="20" t="s">
        <v>9</v>
      </c>
      <c r="B48" s="1">
        <v>1582</v>
      </c>
      <c r="C48" s="1">
        <v>2233</v>
      </c>
      <c r="D48" s="1">
        <v>2425</v>
      </c>
      <c r="E48" s="1">
        <v>4658</v>
      </c>
      <c r="F48" s="1">
        <v>4</v>
      </c>
      <c r="G48" s="1">
        <v>2</v>
      </c>
      <c r="H48" s="1">
        <v>5</v>
      </c>
      <c r="I48" s="1">
        <v>5</v>
      </c>
      <c r="J48" s="12">
        <v>1</v>
      </c>
      <c r="K48" s="101"/>
      <c r="L48" s="104"/>
    </row>
    <row r="49" spans="1:13" ht="15.95" customHeight="1" thickBot="1" x14ac:dyDescent="0.2">
      <c r="A49" s="21" t="s">
        <v>17</v>
      </c>
      <c r="B49" s="2">
        <f t="shared" ref="B49:J49" si="7">SUM(B45:B48)</f>
        <v>11687</v>
      </c>
      <c r="C49" s="2">
        <f t="shared" si="7"/>
        <v>14658</v>
      </c>
      <c r="D49" s="2">
        <f t="shared" si="7"/>
        <v>16239</v>
      </c>
      <c r="E49" s="2">
        <f t="shared" si="7"/>
        <v>30897</v>
      </c>
      <c r="F49" s="2">
        <f t="shared" si="7"/>
        <v>26</v>
      </c>
      <c r="G49" s="2">
        <f t="shared" si="7"/>
        <v>32</v>
      </c>
      <c r="H49" s="2">
        <f t="shared" si="7"/>
        <v>41</v>
      </c>
      <c r="I49" s="2">
        <f t="shared" si="7"/>
        <v>50</v>
      </c>
      <c r="J49" s="2">
        <f t="shared" si="7"/>
        <v>3</v>
      </c>
      <c r="K49" s="102"/>
      <c r="L49" s="105"/>
      <c r="M49" t="str">
        <f>IF(SUM(F49:J49)=0,"",IF((E41+F49-G49+H49-I49+J49)=E49,"","エラー"))</f>
        <v/>
      </c>
    </row>
    <row r="51" spans="1:13" ht="15.95" customHeight="1" thickBot="1" x14ac:dyDescent="0.2">
      <c r="A51" t="s">
        <v>106</v>
      </c>
      <c r="L51" s="22" t="s">
        <v>14</v>
      </c>
    </row>
    <row r="52" spans="1:13" ht="15.95" customHeight="1" x14ac:dyDescent="0.15">
      <c r="A52" s="15" t="s">
        <v>16</v>
      </c>
      <c r="B52" s="16" t="s">
        <v>0</v>
      </c>
      <c r="C52" s="16" t="s">
        <v>1</v>
      </c>
      <c r="D52" s="16" t="s">
        <v>2</v>
      </c>
      <c r="E52" s="16" t="s">
        <v>3</v>
      </c>
      <c r="F52" s="16" t="s">
        <v>12</v>
      </c>
      <c r="G52" s="16" t="s">
        <v>13</v>
      </c>
      <c r="H52" s="16" t="s">
        <v>10</v>
      </c>
      <c r="I52" s="16" t="s">
        <v>11</v>
      </c>
      <c r="J52" s="17" t="s">
        <v>15</v>
      </c>
      <c r="K52" s="16" t="s">
        <v>4</v>
      </c>
      <c r="L52" s="18" t="s">
        <v>5</v>
      </c>
    </row>
    <row r="53" spans="1:13" ht="15.95" customHeight="1" x14ac:dyDescent="0.15">
      <c r="A53" s="19" t="s">
        <v>6</v>
      </c>
      <c r="B53" s="1">
        <v>4498</v>
      </c>
      <c r="C53" s="1">
        <v>5450</v>
      </c>
      <c r="D53" s="1">
        <v>5979</v>
      </c>
      <c r="E53" s="1">
        <v>11429</v>
      </c>
      <c r="F53" s="1">
        <v>7</v>
      </c>
      <c r="G53" s="1">
        <v>10</v>
      </c>
      <c r="H53" s="1">
        <v>31</v>
      </c>
      <c r="I53" s="1">
        <v>13</v>
      </c>
      <c r="J53" s="12"/>
      <c r="K53" s="100">
        <v>9557</v>
      </c>
      <c r="L53" s="103">
        <f>(ROUND(K53/E57,4))*100</f>
        <v>30.930000000000003</v>
      </c>
    </row>
    <row r="54" spans="1:13" ht="15.95" customHeight="1" x14ac:dyDescent="0.15">
      <c r="A54" s="19" t="s">
        <v>7</v>
      </c>
      <c r="B54" s="1">
        <v>2482</v>
      </c>
      <c r="C54" s="1">
        <v>3009</v>
      </c>
      <c r="D54" s="1">
        <v>3466</v>
      </c>
      <c r="E54" s="1">
        <v>6475</v>
      </c>
      <c r="F54" s="1">
        <v>1</v>
      </c>
      <c r="G54" s="1">
        <v>12</v>
      </c>
      <c r="H54" s="1">
        <v>6</v>
      </c>
      <c r="I54" s="1">
        <v>7</v>
      </c>
      <c r="J54" s="12">
        <v>1</v>
      </c>
      <c r="K54" s="101"/>
      <c r="L54" s="104"/>
    </row>
    <row r="55" spans="1:13" ht="15.95" customHeight="1" x14ac:dyDescent="0.15">
      <c r="A55" s="19" t="s">
        <v>8</v>
      </c>
      <c r="B55" s="1">
        <v>3124</v>
      </c>
      <c r="C55" s="1">
        <v>3968</v>
      </c>
      <c r="D55" s="1">
        <v>4373</v>
      </c>
      <c r="E55" s="1">
        <v>8341</v>
      </c>
      <c r="F55" s="1">
        <v>7</v>
      </c>
      <c r="G55" s="1">
        <v>9</v>
      </c>
      <c r="H55" s="1">
        <v>11</v>
      </c>
      <c r="I55" s="1">
        <v>12</v>
      </c>
      <c r="J55" s="12"/>
      <c r="K55" s="101"/>
      <c r="L55" s="104"/>
    </row>
    <row r="56" spans="1:13" ht="15.95" customHeight="1" thickBot="1" x14ac:dyDescent="0.2">
      <c r="A56" s="20" t="s">
        <v>9</v>
      </c>
      <c r="B56" s="1">
        <v>1576</v>
      </c>
      <c r="C56" s="1">
        <v>2232</v>
      </c>
      <c r="D56" s="1">
        <v>2417</v>
      </c>
      <c r="E56" s="1">
        <v>4649</v>
      </c>
      <c r="F56" s="1">
        <v>4</v>
      </c>
      <c r="G56" s="1">
        <v>4</v>
      </c>
      <c r="H56" s="1">
        <v>3</v>
      </c>
      <c r="I56" s="1">
        <v>7</v>
      </c>
      <c r="J56" s="12"/>
      <c r="K56" s="101"/>
      <c r="L56" s="104"/>
    </row>
    <row r="57" spans="1:13" ht="15.95" customHeight="1" thickBot="1" x14ac:dyDescent="0.2">
      <c r="A57" s="21" t="s">
        <v>17</v>
      </c>
      <c r="B57" s="2">
        <f t="shared" ref="B57:J57" si="8">SUM(B53:B56)</f>
        <v>11680</v>
      </c>
      <c r="C57" s="2">
        <f t="shared" si="8"/>
        <v>14659</v>
      </c>
      <c r="D57" s="2">
        <f t="shared" si="8"/>
        <v>16235</v>
      </c>
      <c r="E57" s="2">
        <f t="shared" si="8"/>
        <v>30894</v>
      </c>
      <c r="F57" s="2">
        <f t="shared" si="8"/>
        <v>19</v>
      </c>
      <c r="G57" s="2">
        <f t="shared" si="8"/>
        <v>35</v>
      </c>
      <c r="H57" s="2">
        <f t="shared" si="8"/>
        <v>51</v>
      </c>
      <c r="I57" s="2">
        <f t="shared" si="8"/>
        <v>39</v>
      </c>
      <c r="J57" s="2">
        <f t="shared" si="8"/>
        <v>1</v>
      </c>
      <c r="K57" s="102"/>
      <c r="L57" s="105"/>
      <c r="M57" t="str">
        <f>IF(SUM(F57:J57)=0,"",IF((E49+F57-G57+H57-I57+J57)=E57,"","エラー"))</f>
        <v/>
      </c>
    </row>
    <row r="58" spans="1:13" ht="15.95" customHeight="1" x14ac:dyDescent="0.15"/>
    <row r="59" spans="1:13" ht="15.95" customHeight="1" thickBot="1" x14ac:dyDescent="0.2">
      <c r="A59" t="s">
        <v>107</v>
      </c>
      <c r="L59" s="22" t="s">
        <v>14</v>
      </c>
    </row>
    <row r="60" spans="1:13" ht="15.95" customHeight="1" x14ac:dyDescent="0.15">
      <c r="A60" s="15" t="s">
        <v>16</v>
      </c>
      <c r="B60" s="16" t="s">
        <v>0</v>
      </c>
      <c r="C60" s="16" t="s">
        <v>1</v>
      </c>
      <c r="D60" s="16" t="s">
        <v>2</v>
      </c>
      <c r="E60" s="16" t="s">
        <v>3</v>
      </c>
      <c r="F60" s="16" t="s">
        <v>12</v>
      </c>
      <c r="G60" s="16" t="s">
        <v>13</v>
      </c>
      <c r="H60" s="16" t="s">
        <v>10</v>
      </c>
      <c r="I60" s="16" t="s">
        <v>11</v>
      </c>
      <c r="J60" s="17" t="s">
        <v>15</v>
      </c>
      <c r="K60" s="16" t="s">
        <v>4</v>
      </c>
      <c r="L60" s="18" t="s">
        <v>5</v>
      </c>
    </row>
    <row r="61" spans="1:13" ht="15.95" customHeight="1" x14ac:dyDescent="0.15">
      <c r="A61" s="19" t="s">
        <v>6</v>
      </c>
      <c r="B61" s="1">
        <v>4499</v>
      </c>
      <c r="C61" s="1">
        <v>5453</v>
      </c>
      <c r="D61" s="1">
        <v>5980</v>
      </c>
      <c r="E61" s="1">
        <v>11433</v>
      </c>
      <c r="F61" s="1">
        <v>9</v>
      </c>
      <c r="G61" s="1">
        <v>3</v>
      </c>
      <c r="H61" s="1">
        <v>5</v>
      </c>
      <c r="I61" s="1">
        <v>11</v>
      </c>
      <c r="J61" s="12">
        <v>-1</v>
      </c>
      <c r="K61" s="100">
        <v>9552</v>
      </c>
      <c r="L61" s="103">
        <f>(ROUND(K61/E65,4))*100</f>
        <v>30.95</v>
      </c>
    </row>
    <row r="62" spans="1:13" ht="15.95" customHeight="1" x14ac:dyDescent="0.15">
      <c r="A62" s="19" t="s">
        <v>7</v>
      </c>
      <c r="B62" s="1">
        <v>2478</v>
      </c>
      <c r="C62" s="1">
        <v>3006</v>
      </c>
      <c r="D62" s="1">
        <v>3458</v>
      </c>
      <c r="E62" s="1">
        <v>6464</v>
      </c>
      <c r="F62" s="1">
        <v>2</v>
      </c>
      <c r="G62" s="1">
        <v>12</v>
      </c>
      <c r="H62" s="1">
        <v>6</v>
      </c>
      <c r="I62" s="1">
        <v>10</v>
      </c>
      <c r="J62" s="12"/>
      <c r="K62" s="101"/>
      <c r="L62" s="104"/>
    </row>
    <row r="63" spans="1:13" ht="15.95" customHeight="1" x14ac:dyDescent="0.15">
      <c r="A63" s="19" t="s">
        <v>8</v>
      </c>
      <c r="B63" s="1">
        <v>3123</v>
      </c>
      <c r="C63" s="1">
        <v>3962</v>
      </c>
      <c r="D63" s="1">
        <v>4358</v>
      </c>
      <c r="E63" s="1">
        <v>8320</v>
      </c>
      <c r="F63" s="1">
        <v>3</v>
      </c>
      <c r="G63" s="1">
        <v>18</v>
      </c>
      <c r="H63" s="1">
        <v>9</v>
      </c>
      <c r="I63" s="1">
        <v>9</v>
      </c>
      <c r="J63" s="12">
        <v>1</v>
      </c>
      <c r="K63" s="101"/>
      <c r="L63" s="104"/>
    </row>
    <row r="64" spans="1:13" ht="15.95" customHeight="1" thickBot="1" x14ac:dyDescent="0.2">
      <c r="A64" s="20" t="s">
        <v>9</v>
      </c>
      <c r="B64" s="1">
        <v>1578</v>
      </c>
      <c r="C64" s="1">
        <v>2232</v>
      </c>
      <c r="D64" s="1">
        <v>2414</v>
      </c>
      <c r="E64" s="1">
        <v>4646</v>
      </c>
      <c r="F64" s="1">
        <v>2</v>
      </c>
      <c r="G64" s="1">
        <v>2</v>
      </c>
      <c r="H64" s="1">
        <v>6</v>
      </c>
      <c r="I64" s="1">
        <v>8</v>
      </c>
      <c r="J64" s="12"/>
      <c r="K64" s="101"/>
      <c r="L64" s="104"/>
    </row>
    <row r="65" spans="1:13" ht="15.95" customHeight="1" thickBot="1" x14ac:dyDescent="0.2">
      <c r="A65" s="21" t="s">
        <v>17</v>
      </c>
      <c r="B65" s="2">
        <f t="shared" ref="B65:J65" si="9">SUM(B61:B64)</f>
        <v>11678</v>
      </c>
      <c r="C65" s="2">
        <f t="shared" si="9"/>
        <v>14653</v>
      </c>
      <c r="D65" s="2">
        <f t="shared" si="9"/>
        <v>16210</v>
      </c>
      <c r="E65" s="2">
        <f t="shared" si="9"/>
        <v>30863</v>
      </c>
      <c r="F65" s="2">
        <f t="shared" si="9"/>
        <v>16</v>
      </c>
      <c r="G65" s="2">
        <f t="shared" si="9"/>
        <v>35</v>
      </c>
      <c r="H65" s="2">
        <f t="shared" si="9"/>
        <v>26</v>
      </c>
      <c r="I65" s="2">
        <f t="shared" si="9"/>
        <v>38</v>
      </c>
      <c r="J65" s="2">
        <f t="shared" si="9"/>
        <v>0</v>
      </c>
      <c r="K65" s="102"/>
      <c r="L65" s="105"/>
      <c r="M65" t="str">
        <f>IF(SUM(F65:J65)=0,"",IF((E57+F65-G65+H65-I65+J65)=E65,"","エラー"))</f>
        <v/>
      </c>
    </row>
    <row r="66" spans="1:13" ht="15.95" customHeight="1" x14ac:dyDescent="0.15"/>
    <row r="67" spans="1:13" ht="15.95" customHeight="1" thickBot="1" x14ac:dyDescent="0.2">
      <c r="A67" t="s">
        <v>108</v>
      </c>
      <c r="L67" s="22" t="s">
        <v>14</v>
      </c>
    </row>
    <row r="68" spans="1:13" ht="15.95" customHeight="1" x14ac:dyDescent="0.15">
      <c r="A68" s="15" t="s">
        <v>16</v>
      </c>
      <c r="B68" s="16" t="s">
        <v>0</v>
      </c>
      <c r="C68" s="16" t="s">
        <v>1</v>
      </c>
      <c r="D68" s="16" t="s">
        <v>2</v>
      </c>
      <c r="E68" s="16" t="s">
        <v>3</v>
      </c>
      <c r="F68" s="16" t="s">
        <v>12</v>
      </c>
      <c r="G68" s="16" t="s">
        <v>13</v>
      </c>
      <c r="H68" s="16" t="s">
        <v>10</v>
      </c>
      <c r="I68" s="16" t="s">
        <v>11</v>
      </c>
      <c r="J68" s="17" t="s">
        <v>15</v>
      </c>
      <c r="K68" s="16" t="s">
        <v>4</v>
      </c>
      <c r="L68" s="18" t="s">
        <v>5</v>
      </c>
    </row>
    <row r="69" spans="1:13" ht="15.95" customHeight="1" x14ac:dyDescent="0.15">
      <c r="A69" s="19" t="s">
        <v>6</v>
      </c>
      <c r="B69" s="1">
        <v>4488</v>
      </c>
      <c r="C69" s="1">
        <v>5441</v>
      </c>
      <c r="D69" s="1">
        <v>5971</v>
      </c>
      <c r="E69" s="1">
        <v>11412</v>
      </c>
      <c r="F69" s="1">
        <v>10</v>
      </c>
      <c r="G69" s="1">
        <v>24</v>
      </c>
      <c r="H69" s="1">
        <v>12</v>
      </c>
      <c r="I69" s="1">
        <v>16</v>
      </c>
      <c r="J69" s="12"/>
      <c r="K69" s="100">
        <v>9527</v>
      </c>
      <c r="L69" s="103">
        <f>(ROUND(K69/E73,4))*100</f>
        <v>30.91</v>
      </c>
    </row>
    <row r="70" spans="1:13" ht="15.95" customHeight="1" x14ac:dyDescent="0.15">
      <c r="A70" s="19" t="s">
        <v>7</v>
      </c>
      <c r="B70" s="1">
        <v>2483</v>
      </c>
      <c r="C70" s="1">
        <v>3007</v>
      </c>
      <c r="D70" s="1">
        <v>3451</v>
      </c>
      <c r="E70" s="1">
        <v>6458</v>
      </c>
      <c r="F70" s="1">
        <v>7</v>
      </c>
      <c r="G70" s="1">
        <v>18</v>
      </c>
      <c r="H70" s="1">
        <v>5</v>
      </c>
      <c r="I70" s="1">
        <v>6</v>
      </c>
      <c r="J70" s="12"/>
      <c r="K70" s="101"/>
      <c r="L70" s="104"/>
    </row>
    <row r="71" spans="1:13" ht="15.95" customHeight="1" x14ac:dyDescent="0.15">
      <c r="A71" s="19" t="s">
        <v>8</v>
      </c>
      <c r="B71" s="1">
        <v>3118</v>
      </c>
      <c r="C71" s="1">
        <v>3956</v>
      </c>
      <c r="D71" s="1">
        <v>4348</v>
      </c>
      <c r="E71" s="1">
        <v>8304</v>
      </c>
      <c r="F71" s="1">
        <v>2</v>
      </c>
      <c r="G71" s="1">
        <v>7</v>
      </c>
      <c r="H71" s="1">
        <v>5</v>
      </c>
      <c r="I71" s="1">
        <v>14</v>
      </c>
      <c r="J71" s="12"/>
      <c r="K71" s="101"/>
      <c r="L71" s="104"/>
    </row>
    <row r="72" spans="1:13" ht="15.95" customHeight="1" thickBot="1" x14ac:dyDescent="0.2">
      <c r="A72" s="20" t="s">
        <v>9</v>
      </c>
      <c r="B72" s="1">
        <v>1574</v>
      </c>
      <c r="C72" s="1">
        <v>2233</v>
      </c>
      <c r="D72" s="1">
        <v>2411</v>
      </c>
      <c r="E72" s="1">
        <v>4644</v>
      </c>
      <c r="F72" s="1">
        <v>4</v>
      </c>
      <c r="G72" s="1">
        <v>6</v>
      </c>
      <c r="H72" s="1">
        <v>3</v>
      </c>
      <c r="I72" s="1">
        <v>2</v>
      </c>
      <c r="J72" s="12"/>
      <c r="K72" s="101"/>
      <c r="L72" s="104"/>
    </row>
    <row r="73" spans="1:13" ht="15.95" customHeight="1" thickBot="1" x14ac:dyDescent="0.2">
      <c r="A73" s="21" t="s">
        <v>17</v>
      </c>
      <c r="B73" s="2">
        <f t="shared" ref="B73:J73" si="10">SUM(B69:B72)</f>
        <v>11663</v>
      </c>
      <c r="C73" s="2">
        <f t="shared" si="10"/>
        <v>14637</v>
      </c>
      <c r="D73" s="2">
        <f t="shared" si="10"/>
        <v>16181</v>
      </c>
      <c r="E73" s="2">
        <f t="shared" si="10"/>
        <v>30818</v>
      </c>
      <c r="F73" s="2">
        <f t="shared" si="10"/>
        <v>23</v>
      </c>
      <c r="G73" s="2">
        <f t="shared" si="10"/>
        <v>55</v>
      </c>
      <c r="H73" s="2">
        <f t="shared" si="10"/>
        <v>25</v>
      </c>
      <c r="I73" s="2">
        <f t="shared" si="10"/>
        <v>38</v>
      </c>
      <c r="J73" s="2">
        <f t="shared" si="10"/>
        <v>0</v>
      </c>
      <c r="K73" s="102"/>
      <c r="L73" s="105"/>
      <c r="M73" t="str">
        <f>IF(SUM(F73:J73)=0,"",IF((E65+F73-G73+H73-I73+J73)=E73,"","エラー"))</f>
        <v/>
      </c>
    </row>
    <row r="74" spans="1:13" ht="15.95" customHeight="1" x14ac:dyDescent="0.15"/>
    <row r="75" spans="1:13" ht="15.95" customHeight="1" thickBot="1" x14ac:dyDescent="0.2">
      <c r="A75" t="s">
        <v>109</v>
      </c>
      <c r="L75" s="22" t="s">
        <v>14</v>
      </c>
    </row>
    <row r="76" spans="1:13" ht="15.95" customHeight="1" x14ac:dyDescent="0.15">
      <c r="A76" s="15" t="s">
        <v>16</v>
      </c>
      <c r="B76" s="16" t="s">
        <v>0</v>
      </c>
      <c r="C76" s="16" t="s">
        <v>1</v>
      </c>
      <c r="D76" s="16" t="s">
        <v>2</v>
      </c>
      <c r="E76" s="16" t="s">
        <v>3</v>
      </c>
      <c r="F76" s="16" t="s">
        <v>12</v>
      </c>
      <c r="G76" s="16" t="s">
        <v>13</v>
      </c>
      <c r="H76" s="16" t="s">
        <v>10</v>
      </c>
      <c r="I76" s="16" t="s">
        <v>11</v>
      </c>
      <c r="J76" s="17" t="s">
        <v>15</v>
      </c>
      <c r="K76" s="16" t="s">
        <v>4</v>
      </c>
      <c r="L76" s="18" t="s">
        <v>5</v>
      </c>
    </row>
    <row r="77" spans="1:13" ht="15.95" customHeight="1" x14ac:dyDescent="0.15">
      <c r="A77" s="19" t="s">
        <v>6</v>
      </c>
      <c r="B77" s="1">
        <v>4496</v>
      </c>
      <c r="C77" s="1">
        <v>5454</v>
      </c>
      <c r="D77" s="1">
        <v>5967</v>
      </c>
      <c r="E77" s="1">
        <v>11421</v>
      </c>
      <c r="F77" s="1">
        <v>6</v>
      </c>
      <c r="G77" s="1">
        <v>12</v>
      </c>
      <c r="H77" s="1">
        <v>19</v>
      </c>
      <c r="I77" s="1">
        <v>8</v>
      </c>
      <c r="J77" s="12">
        <v>1</v>
      </c>
      <c r="K77" s="100">
        <v>9530</v>
      </c>
      <c r="L77" s="103">
        <f>(ROUND(K77/E81,4))*100</f>
        <v>30.930000000000003</v>
      </c>
    </row>
    <row r="78" spans="1:13" ht="15.95" customHeight="1" x14ac:dyDescent="0.15">
      <c r="A78" s="19" t="s">
        <v>7</v>
      </c>
      <c r="B78" s="1">
        <v>2482</v>
      </c>
      <c r="C78" s="1">
        <v>3008</v>
      </c>
      <c r="D78" s="1">
        <v>3445</v>
      </c>
      <c r="E78" s="1">
        <v>6453</v>
      </c>
      <c r="F78" s="1">
        <v>2</v>
      </c>
      <c r="G78" s="1">
        <v>10</v>
      </c>
      <c r="H78" s="1">
        <v>4</v>
      </c>
      <c r="I78" s="1">
        <v>2</v>
      </c>
      <c r="J78" s="12"/>
      <c r="K78" s="101"/>
      <c r="L78" s="104"/>
    </row>
    <row r="79" spans="1:13" ht="15.95" customHeight="1" x14ac:dyDescent="0.15">
      <c r="A79" s="19" t="s">
        <v>8</v>
      </c>
      <c r="B79" s="1">
        <v>3118</v>
      </c>
      <c r="C79" s="1">
        <v>3956</v>
      </c>
      <c r="D79" s="1">
        <v>4343</v>
      </c>
      <c r="E79" s="1">
        <v>8299</v>
      </c>
      <c r="F79" s="1">
        <v>2</v>
      </c>
      <c r="G79" s="1">
        <v>9</v>
      </c>
      <c r="H79" s="1">
        <v>7</v>
      </c>
      <c r="I79" s="1">
        <v>2</v>
      </c>
      <c r="J79" s="12"/>
      <c r="K79" s="101"/>
      <c r="L79" s="104"/>
    </row>
    <row r="80" spans="1:13" ht="15.95" customHeight="1" thickBot="1" x14ac:dyDescent="0.2">
      <c r="A80" s="20" t="s">
        <v>9</v>
      </c>
      <c r="B80" s="1">
        <v>1572</v>
      </c>
      <c r="C80" s="1">
        <v>2228</v>
      </c>
      <c r="D80" s="1">
        <v>2414</v>
      </c>
      <c r="E80" s="1">
        <v>4642</v>
      </c>
      <c r="F80" s="1">
        <v>7</v>
      </c>
      <c r="G80" s="1">
        <v>4</v>
      </c>
      <c r="H80" s="1">
        <v>1</v>
      </c>
      <c r="I80" s="1">
        <v>5</v>
      </c>
      <c r="J80" s="12"/>
      <c r="K80" s="101"/>
      <c r="L80" s="104"/>
    </row>
    <row r="81" spans="1:13" ht="15.95" customHeight="1" thickBot="1" x14ac:dyDescent="0.2">
      <c r="A81" s="21" t="s">
        <v>17</v>
      </c>
      <c r="B81" s="2">
        <f t="shared" ref="B81:J81" si="11">SUM(B77:B80)</f>
        <v>11668</v>
      </c>
      <c r="C81" s="2">
        <f t="shared" si="11"/>
        <v>14646</v>
      </c>
      <c r="D81" s="2">
        <f t="shared" si="11"/>
        <v>16169</v>
      </c>
      <c r="E81" s="2">
        <f t="shared" si="11"/>
        <v>30815</v>
      </c>
      <c r="F81" s="2">
        <f t="shared" si="11"/>
        <v>17</v>
      </c>
      <c r="G81" s="2">
        <f t="shared" si="11"/>
        <v>35</v>
      </c>
      <c r="H81" s="2">
        <f t="shared" si="11"/>
        <v>31</v>
      </c>
      <c r="I81" s="2">
        <f t="shared" si="11"/>
        <v>17</v>
      </c>
      <c r="J81" s="2">
        <f t="shared" si="11"/>
        <v>1</v>
      </c>
      <c r="K81" s="102"/>
      <c r="L81" s="105"/>
      <c r="M81" t="str">
        <f>IF(SUM(F81:J81)=0,"",IF((E73+F81-G81+H81-I81+J81)=E81,"","エラー"))</f>
        <v/>
      </c>
    </row>
    <row r="83" spans="1:13" ht="15.95" customHeight="1" thickBot="1" x14ac:dyDescent="0.2">
      <c r="A83" t="s">
        <v>110</v>
      </c>
      <c r="L83" s="22" t="s">
        <v>14</v>
      </c>
    </row>
    <row r="84" spans="1:13" ht="15.95" customHeight="1" x14ac:dyDescent="0.15">
      <c r="A84" s="15" t="s">
        <v>16</v>
      </c>
      <c r="B84" s="16" t="s">
        <v>0</v>
      </c>
      <c r="C84" s="16" t="s">
        <v>1</v>
      </c>
      <c r="D84" s="16" t="s">
        <v>2</v>
      </c>
      <c r="E84" s="16" t="s">
        <v>3</v>
      </c>
      <c r="F84" s="16" t="s">
        <v>12</v>
      </c>
      <c r="G84" s="16" t="s">
        <v>13</v>
      </c>
      <c r="H84" s="16" t="s">
        <v>10</v>
      </c>
      <c r="I84" s="16" t="s">
        <v>11</v>
      </c>
      <c r="J84" s="17" t="s">
        <v>15</v>
      </c>
      <c r="K84" s="16" t="s">
        <v>4</v>
      </c>
      <c r="L84" s="18" t="s">
        <v>5</v>
      </c>
    </row>
    <row r="85" spans="1:13" ht="15.95" customHeight="1" x14ac:dyDescent="0.15">
      <c r="A85" s="19" t="s">
        <v>6</v>
      </c>
      <c r="B85" s="1">
        <v>4495</v>
      </c>
      <c r="C85" s="1">
        <v>5449</v>
      </c>
      <c r="D85" s="1">
        <v>5965</v>
      </c>
      <c r="E85" s="1">
        <v>11414</v>
      </c>
      <c r="F85" s="1">
        <v>7</v>
      </c>
      <c r="G85" s="1">
        <v>14</v>
      </c>
      <c r="H85" s="1">
        <v>17</v>
      </c>
      <c r="I85" s="1">
        <v>15</v>
      </c>
      <c r="J85" s="12"/>
      <c r="K85" s="100">
        <v>9526</v>
      </c>
      <c r="L85" s="103">
        <f>(ROUND(K85/E89,4))*100</f>
        <v>30.930000000000003</v>
      </c>
    </row>
    <row r="86" spans="1:13" ht="15.95" customHeight="1" x14ac:dyDescent="0.15">
      <c r="A86" s="19" t="s">
        <v>7</v>
      </c>
      <c r="B86" s="1">
        <v>2475</v>
      </c>
      <c r="C86" s="1">
        <v>2998</v>
      </c>
      <c r="D86" s="1">
        <v>3444</v>
      </c>
      <c r="E86" s="1">
        <v>6442</v>
      </c>
      <c r="F86" s="1">
        <v>3</v>
      </c>
      <c r="G86" s="1">
        <v>15</v>
      </c>
      <c r="H86" s="1">
        <v>8</v>
      </c>
      <c r="I86" s="1">
        <v>7</v>
      </c>
      <c r="J86" s="12"/>
      <c r="K86" s="101"/>
      <c r="L86" s="104"/>
    </row>
    <row r="87" spans="1:13" ht="15.95" customHeight="1" x14ac:dyDescent="0.15">
      <c r="A87" s="19" t="s">
        <v>8</v>
      </c>
      <c r="B87" s="1">
        <v>3116</v>
      </c>
      <c r="C87" s="1">
        <v>3957</v>
      </c>
      <c r="D87" s="1">
        <v>4342</v>
      </c>
      <c r="E87" s="1">
        <v>8299</v>
      </c>
      <c r="F87" s="1">
        <v>5</v>
      </c>
      <c r="G87" s="1">
        <v>4</v>
      </c>
      <c r="H87" s="1">
        <v>12</v>
      </c>
      <c r="I87" s="1">
        <v>13</v>
      </c>
      <c r="J87" s="12"/>
      <c r="K87" s="101"/>
      <c r="L87" s="104"/>
    </row>
    <row r="88" spans="1:13" ht="15.95" customHeight="1" thickBot="1" x14ac:dyDescent="0.2">
      <c r="A88" s="20" t="s">
        <v>9</v>
      </c>
      <c r="B88" s="1">
        <v>1575</v>
      </c>
      <c r="C88" s="1">
        <v>2230</v>
      </c>
      <c r="D88" s="1">
        <v>2418</v>
      </c>
      <c r="E88" s="1">
        <v>4648</v>
      </c>
      <c r="F88" s="1">
        <v>6</v>
      </c>
      <c r="G88" s="1">
        <v>1</v>
      </c>
      <c r="H88" s="1">
        <v>6</v>
      </c>
      <c r="I88" s="1">
        <v>7</v>
      </c>
      <c r="J88" s="12"/>
      <c r="K88" s="101"/>
      <c r="L88" s="104"/>
    </row>
    <row r="89" spans="1:13" ht="15.95" customHeight="1" thickBot="1" x14ac:dyDescent="0.2">
      <c r="A89" s="21" t="s">
        <v>17</v>
      </c>
      <c r="B89" s="2">
        <f t="shared" ref="B89:J89" si="12">SUM(B85:B88)</f>
        <v>11661</v>
      </c>
      <c r="C89" s="2">
        <f t="shared" si="12"/>
        <v>14634</v>
      </c>
      <c r="D89" s="2">
        <f t="shared" si="12"/>
        <v>16169</v>
      </c>
      <c r="E89" s="2">
        <f t="shared" si="12"/>
        <v>30803</v>
      </c>
      <c r="F89" s="2">
        <f t="shared" si="12"/>
        <v>21</v>
      </c>
      <c r="G89" s="2">
        <f t="shared" si="12"/>
        <v>34</v>
      </c>
      <c r="H89" s="2">
        <f t="shared" si="12"/>
        <v>43</v>
      </c>
      <c r="I89" s="2">
        <f t="shared" si="12"/>
        <v>42</v>
      </c>
      <c r="J89" s="2">
        <f t="shared" si="12"/>
        <v>0</v>
      </c>
      <c r="K89" s="102"/>
      <c r="L89" s="105"/>
      <c r="M89" t="str">
        <f>IF(SUM(F89:J89)=0,"",IF((E81+F89-G89+H89-I89+J89)=E89,"","エラー"))</f>
        <v/>
      </c>
    </row>
    <row r="90" spans="1:13" ht="15.95" customHeight="1" x14ac:dyDescent="0.15"/>
    <row r="91" spans="1:13" ht="15.95" customHeight="1" thickBot="1" x14ac:dyDescent="0.2">
      <c r="A91" t="s">
        <v>111</v>
      </c>
      <c r="L91" s="22" t="s">
        <v>14</v>
      </c>
    </row>
    <row r="92" spans="1:13" ht="15.95" customHeight="1" x14ac:dyDescent="0.15">
      <c r="A92" s="15" t="s">
        <v>16</v>
      </c>
      <c r="B92" s="16" t="s">
        <v>0</v>
      </c>
      <c r="C92" s="16" t="s">
        <v>1</v>
      </c>
      <c r="D92" s="16" t="s">
        <v>2</v>
      </c>
      <c r="E92" s="16" t="s">
        <v>3</v>
      </c>
      <c r="F92" s="16" t="s">
        <v>12</v>
      </c>
      <c r="G92" s="16" t="s">
        <v>13</v>
      </c>
      <c r="H92" s="16" t="s">
        <v>10</v>
      </c>
      <c r="I92" s="16" t="s">
        <v>11</v>
      </c>
      <c r="J92" s="17" t="s">
        <v>15</v>
      </c>
      <c r="K92" s="16" t="s">
        <v>4</v>
      </c>
      <c r="L92" s="18" t="s">
        <v>5</v>
      </c>
    </row>
    <row r="93" spans="1:13" ht="15.95" customHeight="1" x14ac:dyDescent="0.15">
      <c r="A93" s="19" t="s">
        <v>6</v>
      </c>
      <c r="B93" s="1">
        <v>4460</v>
      </c>
      <c r="C93" s="1">
        <v>5376</v>
      </c>
      <c r="D93" s="1">
        <v>5878</v>
      </c>
      <c r="E93" s="1">
        <v>11254</v>
      </c>
      <c r="F93" s="1">
        <v>10</v>
      </c>
      <c r="G93" s="1">
        <v>17</v>
      </c>
      <c r="H93" s="1">
        <v>115</v>
      </c>
      <c r="I93" s="1">
        <v>268</v>
      </c>
      <c r="J93" s="12">
        <v>2</v>
      </c>
      <c r="K93" s="100">
        <v>9516</v>
      </c>
      <c r="L93" s="103">
        <f>(ROUND(K93/E97,4))*100</f>
        <v>31.169999999999998</v>
      </c>
    </row>
    <row r="94" spans="1:13" ht="15.95" customHeight="1" x14ac:dyDescent="0.15">
      <c r="A94" s="19" t="s">
        <v>7</v>
      </c>
      <c r="B94" s="1">
        <v>2467</v>
      </c>
      <c r="C94" s="1">
        <v>2979</v>
      </c>
      <c r="D94" s="1">
        <v>3417</v>
      </c>
      <c r="E94" s="1">
        <v>6396</v>
      </c>
      <c r="F94" s="1">
        <v>0</v>
      </c>
      <c r="G94" s="1">
        <v>11</v>
      </c>
      <c r="H94" s="1">
        <v>20</v>
      </c>
      <c r="I94" s="1">
        <v>59</v>
      </c>
      <c r="J94" s="12"/>
      <c r="K94" s="101"/>
      <c r="L94" s="104"/>
    </row>
    <row r="95" spans="1:13" ht="15.95" customHeight="1" x14ac:dyDescent="0.15">
      <c r="A95" s="19" t="s">
        <v>8</v>
      </c>
      <c r="B95" s="1">
        <v>3111</v>
      </c>
      <c r="C95" s="1">
        <v>3942</v>
      </c>
      <c r="D95" s="1">
        <v>4316</v>
      </c>
      <c r="E95" s="1">
        <v>8258</v>
      </c>
      <c r="F95" s="1">
        <v>4</v>
      </c>
      <c r="G95" s="1">
        <v>11</v>
      </c>
      <c r="H95" s="1">
        <v>42</v>
      </c>
      <c r="I95" s="1">
        <v>79</v>
      </c>
      <c r="J95" s="12">
        <v>2</v>
      </c>
      <c r="K95" s="101"/>
      <c r="L95" s="104"/>
    </row>
    <row r="96" spans="1:13" ht="15.95" customHeight="1" thickBot="1" x14ac:dyDescent="0.2">
      <c r="A96" s="20" t="s">
        <v>9</v>
      </c>
      <c r="B96" s="1">
        <v>1574</v>
      </c>
      <c r="C96" s="1">
        <v>2215</v>
      </c>
      <c r="D96" s="1">
        <v>2403</v>
      </c>
      <c r="E96" s="1">
        <v>4618</v>
      </c>
      <c r="F96" s="1">
        <v>1</v>
      </c>
      <c r="G96" s="1">
        <v>4</v>
      </c>
      <c r="H96" s="1">
        <v>12</v>
      </c>
      <c r="I96" s="1">
        <v>36</v>
      </c>
      <c r="J96" s="12"/>
      <c r="K96" s="101"/>
      <c r="L96" s="104"/>
    </row>
    <row r="97" spans="1:13" ht="15.95" customHeight="1" thickBot="1" x14ac:dyDescent="0.2">
      <c r="A97" s="21" t="s">
        <v>17</v>
      </c>
      <c r="B97" s="2">
        <f t="shared" ref="B97:J97" si="13">SUM(B93:B96)</f>
        <v>11612</v>
      </c>
      <c r="C97" s="2">
        <f t="shared" si="13"/>
        <v>14512</v>
      </c>
      <c r="D97" s="2">
        <f t="shared" si="13"/>
        <v>16014</v>
      </c>
      <c r="E97" s="2">
        <f t="shared" si="13"/>
        <v>30526</v>
      </c>
      <c r="F97" s="2">
        <f t="shared" si="13"/>
        <v>15</v>
      </c>
      <c r="G97" s="2">
        <f t="shared" si="13"/>
        <v>43</v>
      </c>
      <c r="H97" s="2">
        <f t="shared" si="13"/>
        <v>189</v>
      </c>
      <c r="I97" s="2">
        <f t="shared" si="13"/>
        <v>442</v>
      </c>
      <c r="J97" s="2">
        <f t="shared" si="13"/>
        <v>4</v>
      </c>
      <c r="K97" s="102"/>
      <c r="L97" s="105"/>
      <c r="M97" t="str">
        <f>IF(SUM(F97:J97)=0,"",IF((E89+F97-G97+H97-I97+J97)=E97,"","エラー"))</f>
        <v/>
      </c>
    </row>
    <row r="99" spans="1:13" ht="15.95" customHeight="1" thickBot="1" x14ac:dyDescent="0.2">
      <c r="A99" t="s">
        <v>112</v>
      </c>
      <c r="L99" s="22" t="s">
        <v>14</v>
      </c>
    </row>
    <row r="100" spans="1:13" ht="15.95" customHeight="1" x14ac:dyDescent="0.15">
      <c r="A100" s="15" t="s">
        <v>16</v>
      </c>
      <c r="B100" s="16" t="s">
        <v>0</v>
      </c>
      <c r="C100" s="16" t="s">
        <v>1</v>
      </c>
      <c r="D100" s="16" t="s">
        <v>2</v>
      </c>
      <c r="E100" s="16" t="s">
        <v>3</v>
      </c>
      <c r="F100" s="16" t="s">
        <v>12</v>
      </c>
      <c r="G100" s="16" t="s">
        <v>13</v>
      </c>
      <c r="H100" s="16" t="s">
        <v>10</v>
      </c>
      <c r="I100" s="16" t="s">
        <v>11</v>
      </c>
      <c r="J100" s="17" t="s">
        <v>15</v>
      </c>
      <c r="K100" s="16" t="s">
        <v>4</v>
      </c>
      <c r="L100" s="18" t="s">
        <v>5</v>
      </c>
    </row>
    <row r="101" spans="1:13" ht="15.95" customHeight="1" x14ac:dyDescent="0.15">
      <c r="A101" s="19" t="s">
        <v>6</v>
      </c>
      <c r="B101" s="1">
        <v>4509</v>
      </c>
      <c r="C101" s="1">
        <v>5417</v>
      </c>
      <c r="D101" s="1">
        <v>5902</v>
      </c>
      <c r="E101" s="1">
        <v>11319</v>
      </c>
      <c r="F101" s="1">
        <v>7</v>
      </c>
      <c r="G101" s="1">
        <v>13</v>
      </c>
      <c r="H101" s="1">
        <v>116</v>
      </c>
      <c r="I101" s="1">
        <v>50</v>
      </c>
      <c r="J101" s="12">
        <v>1</v>
      </c>
      <c r="K101" s="100">
        <v>9485</v>
      </c>
      <c r="L101" s="103">
        <f>(ROUND(K101/E105,4))*100</f>
        <v>31.04</v>
      </c>
    </row>
    <row r="102" spans="1:13" ht="15.95" customHeight="1" x14ac:dyDescent="0.15">
      <c r="A102" s="19" t="s">
        <v>7</v>
      </c>
      <c r="B102" s="1">
        <v>2476</v>
      </c>
      <c r="C102" s="1">
        <v>2974</v>
      </c>
      <c r="D102" s="1">
        <v>3402</v>
      </c>
      <c r="E102" s="1">
        <v>6376</v>
      </c>
      <c r="F102" s="1">
        <v>1</v>
      </c>
      <c r="G102" s="1">
        <v>16</v>
      </c>
      <c r="H102" s="1">
        <v>15</v>
      </c>
      <c r="I102" s="1">
        <v>18</v>
      </c>
      <c r="J102" s="12">
        <v>1</v>
      </c>
      <c r="K102" s="101"/>
      <c r="L102" s="104"/>
    </row>
    <row r="103" spans="1:13" ht="15.95" customHeight="1" x14ac:dyDescent="0.15">
      <c r="A103" s="19" t="s">
        <v>8</v>
      </c>
      <c r="B103" s="1">
        <v>3115</v>
      </c>
      <c r="C103" s="1">
        <v>3942</v>
      </c>
      <c r="D103" s="1">
        <v>4305</v>
      </c>
      <c r="E103" s="1">
        <v>8247</v>
      </c>
      <c r="F103" s="1">
        <v>5</v>
      </c>
      <c r="G103" s="1">
        <v>12</v>
      </c>
      <c r="H103" s="1">
        <v>21</v>
      </c>
      <c r="I103" s="1">
        <v>25</v>
      </c>
      <c r="J103" s="12"/>
      <c r="K103" s="101"/>
      <c r="L103" s="104"/>
    </row>
    <row r="104" spans="1:13" ht="15.95" customHeight="1" thickBot="1" x14ac:dyDescent="0.2">
      <c r="A104" s="20" t="s">
        <v>9</v>
      </c>
      <c r="B104" s="1">
        <v>1579</v>
      </c>
      <c r="C104" s="1">
        <v>2215</v>
      </c>
      <c r="D104" s="1">
        <v>2400</v>
      </c>
      <c r="E104" s="1">
        <v>4615</v>
      </c>
      <c r="F104" s="1">
        <v>5</v>
      </c>
      <c r="G104" s="1">
        <v>7</v>
      </c>
      <c r="H104" s="1">
        <v>11</v>
      </c>
      <c r="I104" s="1">
        <v>11</v>
      </c>
      <c r="J104" s="12"/>
      <c r="K104" s="101"/>
      <c r="L104" s="104"/>
    </row>
    <row r="105" spans="1:13" ht="15.95" customHeight="1" thickBot="1" x14ac:dyDescent="0.2">
      <c r="A105" s="21" t="s">
        <v>17</v>
      </c>
      <c r="B105" s="2">
        <f t="shared" ref="B105:J105" si="14">SUM(B101:B104)</f>
        <v>11679</v>
      </c>
      <c r="C105" s="2">
        <f t="shared" si="14"/>
        <v>14548</v>
      </c>
      <c r="D105" s="2">
        <f t="shared" si="14"/>
        <v>16009</v>
      </c>
      <c r="E105" s="2">
        <f t="shared" si="14"/>
        <v>30557</v>
      </c>
      <c r="F105" s="2">
        <f t="shared" si="14"/>
        <v>18</v>
      </c>
      <c r="G105" s="2">
        <f t="shared" si="14"/>
        <v>48</v>
      </c>
      <c r="H105" s="2">
        <f t="shared" si="14"/>
        <v>163</v>
      </c>
      <c r="I105" s="2">
        <f t="shared" si="14"/>
        <v>104</v>
      </c>
      <c r="J105" s="2">
        <f t="shared" si="14"/>
        <v>2</v>
      </c>
      <c r="K105" s="102"/>
      <c r="L105" s="105"/>
      <c r="M105" t="str">
        <f>IF(SUM(F105:J105)=0,"",IF((E97+F105-G105+H105-I105+J105)=E105,"","エラー"))</f>
        <v/>
      </c>
    </row>
  </sheetData>
  <mergeCells count="26">
    <mergeCell ref="K101:K105"/>
    <mergeCell ref="L101:L105"/>
    <mergeCell ref="K5:K9"/>
    <mergeCell ref="L5:L9"/>
    <mergeCell ref="K13:K17"/>
    <mergeCell ref="L13:L17"/>
    <mergeCell ref="K21:K25"/>
    <mergeCell ref="L21:L25"/>
    <mergeCell ref="K29:K33"/>
    <mergeCell ref="L29:L33"/>
    <mergeCell ref="K53:K57"/>
    <mergeCell ref="L53:L57"/>
    <mergeCell ref="K61:K65"/>
    <mergeCell ref="L61:L65"/>
    <mergeCell ref="K37:K41"/>
    <mergeCell ref="L37:L41"/>
    <mergeCell ref="K45:K49"/>
    <mergeCell ref="L45:L49"/>
    <mergeCell ref="K85:K89"/>
    <mergeCell ref="L85:L89"/>
    <mergeCell ref="K93:K97"/>
    <mergeCell ref="L93:L97"/>
    <mergeCell ref="K69:K73"/>
    <mergeCell ref="L69:L73"/>
    <mergeCell ref="K77:K81"/>
    <mergeCell ref="L77:L81"/>
  </mergeCells>
  <phoneticPr fontId="2"/>
  <conditionalFormatting sqref="M17 M9 M25 M33 M41 M49 M57 M65 M73 M81 M89 M97 M105">
    <cfRule type="cellIs" dxfId="3" priority="1" stopIfTrue="1" operator="equal">
      <formula>"エラー"</formula>
    </cfRule>
  </conditionalFormatting>
  <pageMargins left="0.78740157480314965" right="0.2" top="0.71" bottom="0.18" header="0.16" footer="0.17"/>
  <pageSetup paperSize="9" scale="97" orientation="portrait" horizontalDpi="300" verticalDpi="300" r:id="rId1"/>
  <headerFooter alignWithMargins="0"/>
  <rowBreaks count="1" manualBreakCount="1">
    <brk id="50" max="11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B105"/>
  <sheetViews>
    <sheetView showGridLines="0" view="pageBreakPreview" topLeftCell="D1" zoomScaleNormal="100" zoomScaleSheetLayoutView="100" workbookViewId="0">
      <selection activeCell="R22" sqref="R22"/>
    </sheetView>
  </sheetViews>
  <sheetFormatPr defaultRowHeight="13.5" x14ac:dyDescent="0.15"/>
  <cols>
    <col min="1" max="1" width="10.625" customWidth="1"/>
    <col min="3" max="5" width="8.625" bestFit="1" customWidth="1"/>
    <col min="6" max="7" width="5.375" bestFit="1" customWidth="1"/>
    <col min="8" max="9" width="5.5" bestFit="1" customWidth="1"/>
    <col min="10" max="10" width="7.125" style="11" bestFit="1" customWidth="1"/>
    <col min="11" max="11" width="9.75" bestFit="1" customWidth="1"/>
    <col min="12" max="12" width="9.625" style="6" customWidth="1"/>
    <col min="13" max="13" width="10.625" customWidth="1"/>
    <col min="14" max="14" width="20.75" bestFit="1" customWidth="1"/>
    <col min="15" max="17" width="10.625" customWidth="1"/>
    <col min="18" max="21" width="9.125" bestFit="1" customWidth="1"/>
    <col min="22" max="26" width="11" bestFit="1" customWidth="1"/>
  </cols>
  <sheetData>
    <row r="1" spans="1:28" ht="21" x14ac:dyDescent="0.15">
      <c r="A1" s="24" t="s">
        <v>48</v>
      </c>
    </row>
    <row r="2" spans="1:28" ht="17.25" x14ac:dyDescent="0.15">
      <c r="A2" s="23" t="s">
        <v>82</v>
      </c>
    </row>
    <row r="3" spans="1:28" ht="15.95" customHeight="1" thickBot="1" x14ac:dyDescent="0.2">
      <c r="A3" t="s">
        <v>83</v>
      </c>
      <c r="L3" s="22" t="s">
        <v>14</v>
      </c>
      <c r="N3" t="s">
        <v>30</v>
      </c>
    </row>
    <row r="4" spans="1:28" ht="15.95" customHeight="1" x14ac:dyDescent="0.15">
      <c r="A4" s="15" t="s">
        <v>16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12</v>
      </c>
      <c r="G4" s="16" t="s">
        <v>13</v>
      </c>
      <c r="H4" s="16" t="s">
        <v>10</v>
      </c>
      <c r="I4" s="16" t="s">
        <v>11</v>
      </c>
      <c r="J4" s="17" t="s">
        <v>15</v>
      </c>
      <c r="K4" s="16" t="s">
        <v>4</v>
      </c>
      <c r="L4" s="18" t="s">
        <v>5</v>
      </c>
      <c r="N4" t="s">
        <v>32</v>
      </c>
    </row>
    <row r="5" spans="1:28" ht="15.95" customHeight="1" x14ac:dyDescent="0.15">
      <c r="A5" s="19" t="s">
        <v>6</v>
      </c>
      <c r="B5" s="1">
        <v>4511</v>
      </c>
      <c r="C5" s="1">
        <v>5535</v>
      </c>
      <c r="D5" s="1">
        <v>6146</v>
      </c>
      <c r="E5" s="1">
        <f>SUM(C5:D5)</f>
        <v>11681</v>
      </c>
      <c r="F5" s="1">
        <v>6</v>
      </c>
      <c r="G5" s="1">
        <v>14</v>
      </c>
      <c r="H5" s="1">
        <v>128</v>
      </c>
      <c r="I5" s="1">
        <v>42</v>
      </c>
      <c r="J5" s="12">
        <v>5</v>
      </c>
      <c r="K5" s="100">
        <v>9555</v>
      </c>
      <c r="L5" s="103">
        <f>(ROUND(K5/E9,4))*100</f>
        <v>30.37</v>
      </c>
      <c r="N5" s="31" t="s">
        <v>96</v>
      </c>
      <c r="O5" s="32" t="s">
        <v>98</v>
      </c>
      <c r="P5" s="33" t="s">
        <v>68</v>
      </c>
      <c r="Q5" s="33" t="s">
        <v>69</v>
      </c>
      <c r="R5" s="33" t="s">
        <v>70</v>
      </c>
      <c r="S5" s="33" t="s">
        <v>71</v>
      </c>
      <c r="T5" s="33" t="s">
        <v>72</v>
      </c>
      <c r="U5" s="33" t="s">
        <v>73</v>
      </c>
      <c r="V5" s="33" t="s">
        <v>74</v>
      </c>
      <c r="W5" s="33" t="s">
        <v>75</v>
      </c>
      <c r="X5" s="32" t="s">
        <v>99</v>
      </c>
      <c r="Y5" s="33" t="s">
        <v>77</v>
      </c>
      <c r="Z5" s="33" t="s">
        <v>78</v>
      </c>
      <c r="AA5" s="33" t="s">
        <v>81</v>
      </c>
    </row>
    <row r="6" spans="1:28" ht="15.95" customHeight="1" x14ac:dyDescent="0.15">
      <c r="A6" s="19" t="s">
        <v>7</v>
      </c>
      <c r="B6" s="1">
        <v>2467</v>
      </c>
      <c r="C6" s="1">
        <v>3068</v>
      </c>
      <c r="D6" s="1">
        <v>3481</v>
      </c>
      <c r="E6" s="1">
        <f>SUM(C6:D6)</f>
        <v>6549</v>
      </c>
      <c r="F6" s="1">
        <v>0</v>
      </c>
      <c r="G6" s="1">
        <v>17</v>
      </c>
      <c r="H6" s="1">
        <v>32</v>
      </c>
      <c r="I6" s="1">
        <v>28</v>
      </c>
      <c r="J6" s="12">
        <v>1</v>
      </c>
      <c r="K6" s="101"/>
      <c r="L6" s="104"/>
      <c r="N6" s="27" t="s">
        <v>6</v>
      </c>
      <c r="O6" s="28">
        <f>E5</f>
        <v>11681</v>
      </c>
      <c r="P6" s="28">
        <f>E13</f>
        <v>11670</v>
      </c>
      <c r="Q6" s="28">
        <f>E21</f>
        <v>11658</v>
      </c>
      <c r="R6" s="28">
        <f>E29</f>
        <v>11636</v>
      </c>
      <c r="S6" s="28">
        <f>E37</f>
        <v>11611</v>
      </c>
      <c r="T6" s="28">
        <f>E45</f>
        <v>11596</v>
      </c>
      <c r="U6" s="28">
        <f>E53</f>
        <v>11576</v>
      </c>
      <c r="V6" s="28">
        <f>E61</f>
        <v>11558</v>
      </c>
      <c r="W6" s="28">
        <f>E69</f>
        <v>11540</v>
      </c>
      <c r="X6" s="28">
        <f>E77</f>
        <v>11538</v>
      </c>
      <c r="Y6" s="28">
        <f>E85</f>
        <v>11534</v>
      </c>
      <c r="Z6" s="28">
        <f>E93</f>
        <v>11377</v>
      </c>
      <c r="AA6" s="28">
        <f>E101</f>
        <v>11472</v>
      </c>
    </row>
    <row r="7" spans="1:28" ht="15.95" customHeight="1" x14ac:dyDescent="0.15">
      <c r="A7" s="19" t="s">
        <v>8</v>
      </c>
      <c r="B7" s="1">
        <v>3102</v>
      </c>
      <c r="C7" s="1">
        <v>4001</v>
      </c>
      <c r="D7" s="1">
        <v>4481</v>
      </c>
      <c r="E7" s="1">
        <f>SUM(C7:D7)</f>
        <v>8482</v>
      </c>
      <c r="F7" s="1">
        <v>3</v>
      </c>
      <c r="G7" s="1">
        <v>17</v>
      </c>
      <c r="H7" s="1">
        <v>31</v>
      </c>
      <c r="I7" s="1">
        <v>25</v>
      </c>
      <c r="J7" s="12">
        <v>2</v>
      </c>
      <c r="K7" s="101"/>
      <c r="L7" s="104"/>
      <c r="N7" s="27" t="s">
        <v>7</v>
      </c>
      <c r="O7" s="28">
        <f>E6</f>
        <v>6549</v>
      </c>
      <c r="P7" s="28">
        <f>E14</f>
        <v>6532</v>
      </c>
      <c r="Q7" s="28">
        <f>E22</f>
        <v>6522</v>
      </c>
      <c r="R7" s="28">
        <f>E30</f>
        <v>6525</v>
      </c>
      <c r="S7" s="28">
        <f>E38</f>
        <v>6523</v>
      </c>
      <c r="T7" s="28">
        <f>E46</f>
        <v>6529</v>
      </c>
      <c r="U7" s="28">
        <f>E54</f>
        <v>6531</v>
      </c>
      <c r="V7" s="28">
        <f>E62</f>
        <v>6544</v>
      </c>
      <c r="W7" s="28">
        <f>E70</f>
        <v>6545</v>
      </c>
      <c r="X7" s="28">
        <f>E78</f>
        <v>6541</v>
      </c>
      <c r="Y7" s="28">
        <f>E86</f>
        <v>6537</v>
      </c>
      <c r="Z7" s="28">
        <f>E94</f>
        <v>6499</v>
      </c>
      <c r="AA7" s="28">
        <f>E102</f>
        <v>6502</v>
      </c>
    </row>
    <row r="8" spans="1:28" ht="15.95" customHeight="1" thickBot="1" x14ac:dyDescent="0.2">
      <c r="A8" s="20" t="s">
        <v>9</v>
      </c>
      <c r="B8" s="1">
        <v>1574</v>
      </c>
      <c r="C8" s="1">
        <v>2269</v>
      </c>
      <c r="D8" s="1">
        <v>2479</v>
      </c>
      <c r="E8" s="1">
        <f>SUM(C8:D8)</f>
        <v>4748</v>
      </c>
      <c r="F8" s="1">
        <v>1</v>
      </c>
      <c r="G8" s="1">
        <v>8</v>
      </c>
      <c r="H8" s="1">
        <v>15</v>
      </c>
      <c r="I8" s="1">
        <v>17</v>
      </c>
      <c r="J8" s="12">
        <v>2</v>
      </c>
      <c r="K8" s="101"/>
      <c r="L8" s="104"/>
      <c r="N8" s="27" t="s">
        <v>8</v>
      </c>
      <c r="O8" s="28">
        <f>E7</f>
        <v>8482</v>
      </c>
      <c r="P8" s="28">
        <f>E15</f>
        <v>8469</v>
      </c>
      <c r="Q8" s="28">
        <f>E23</f>
        <v>8453</v>
      </c>
      <c r="R8" s="28">
        <f>E31</f>
        <v>8450</v>
      </c>
      <c r="S8" s="28">
        <f>E39</f>
        <v>8446</v>
      </c>
      <c r="T8" s="28">
        <f>E47</f>
        <v>8461</v>
      </c>
      <c r="U8" s="28">
        <f>E55</f>
        <v>8446</v>
      </c>
      <c r="V8" s="28">
        <f>E63</f>
        <v>8435</v>
      </c>
      <c r="W8" s="28">
        <f>E71</f>
        <v>8423</v>
      </c>
      <c r="X8" s="28">
        <f>E79</f>
        <v>8419</v>
      </c>
      <c r="Y8" s="28">
        <f>E87</f>
        <v>8418</v>
      </c>
      <c r="Z8" s="28">
        <f>E95</f>
        <v>8382</v>
      </c>
      <c r="AA8" s="28">
        <f>E103</f>
        <v>8370</v>
      </c>
    </row>
    <row r="9" spans="1:28" ht="15.95" customHeight="1" thickBot="1" x14ac:dyDescent="0.2">
      <c r="A9" s="21" t="s">
        <v>17</v>
      </c>
      <c r="B9" s="2">
        <f t="shared" ref="B9:J9" si="0">SUM(B5:B8)</f>
        <v>11654</v>
      </c>
      <c r="C9" s="2">
        <f t="shared" si="0"/>
        <v>14873</v>
      </c>
      <c r="D9" s="2">
        <f t="shared" si="0"/>
        <v>16587</v>
      </c>
      <c r="E9" s="2">
        <f t="shared" si="0"/>
        <v>31460</v>
      </c>
      <c r="F9" s="2">
        <f t="shared" si="0"/>
        <v>10</v>
      </c>
      <c r="G9" s="2">
        <f t="shared" si="0"/>
        <v>56</v>
      </c>
      <c r="H9" s="2">
        <f t="shared" si="0"/>
        <v>206</v>
      </c>
      <c r="I9" s="2">
        <f t="shared" si="0"/>
        <v>112</v>
      </c>
      <c r="J9" s="2">
        <f t="shared" si="0"/>
        <v>10</v>
      </c>
      <c r="K9" s="102"/>
      <c r="L9" s="105"/>
      <c r="M9" t="str">
        <f>IF((H1９年度!E97+F9-G9+H9-I9+J9)=E9,"","エラー")</f>
        <v/>
      </c>
      <c r="N9" s="27" t="s">
        <v>9</v>
      </c>
      <c r="O9" s="28">
        <f>E8</f>
        <v>4748</v>
      </c>
      <c r="P9" s="28">
        <f>E16</f>
        <v>4744</v>
      </c>
      <c r="Q9" s="28">
        <f>E24</f>
        <v>4736</v>
      </c>
      <c r="R9" s="28">
        <f>E32</f>
        <v>4726</v>
      </c>
      <c r="S9" s="28">
        <f>E40</f>
        <v>4724</v>
      </c>
      <c r="T9" s="28">
        <f>E48</f>
        <v>4717</v>
      </c>
      <c r="U9" s="28">
        <f>E56</f>
        <v>4709</v>
      </c>
      <c r="V9" s="28">
        <f>E64</f>
        <v>4712</v>
      </c>
      <c r="W9" s="28">
        <f>E72</f>
        <v>4707</v>
      </c>
      <c r="X9" s="28">
        <f>E80</f>
        <v>4718</v>
      </c>
      <c r="Y9" s="28">
        <f>E88</f>
        <v>4718</v>
      </c>
      <c r="Z9" s="28">
        <f>E96</f>
        <v>4656</v>
      </c>
      <c r="AA9" s="28">
        <f>E104</f>
        <v>4659</v>
      </c>
    </row>
    <row r="10" spans="1:28" ht="15.95" customHeight="1" x14ac:dyDescent="0.15">
      <c r="N10" s="27" t="s">
        <v>33</v>
      </c>
      <c r="O10" s="28">
        <f t="shared" ref="O10:Z10" si="1">SUM(O6:O9)</f>
        <v>31460</v>
      </c>
      <c r="P10" s="28">
        <f t="shared" si="1"/>
        <v>31415</v>
      </c>
      <c r="Q10" s="28">
        <f t="shared" si="1"/>
        <v>31369</v>
      </c>
      <c r="R10" s="28">
        <f t="shared" si="1"/>
        <v>31337</v>
      </c>
      <c r="S10" s="28">
        <f t="shared" si="1"/>
        <v>31304</v>
      </c>
      <c r="T10" s="28">
        <f t="shared" si="1"/>
        <v>31303</v>
      </c>
      <c r="U10" s="28">
        <f t="shared" si="1"/>
        <v>31262</v>
      </c>
      <c r="V10" s="28">
        <f t="shared" si="1"/>
        <v>31249</v>
      </c>
      <c r="W10" s="28">
        <f t="shared" si="1"/>
        <v>31215</v>
      </c>
      <c r="X10" s="28">
        <f t="shared" si="1"/>
        <v>31216</v>
      </c>
      <c r="Y10" s="28">
        <f t="shared" si="1"/>
        <v>31207</v>
      </c>
      <c r="Z10" s="28">
        <f t="shared" si="1"/>
        <v>30914</v>
      </c>
      <c r="AA10" s="28">
        <f>E105</f>
        <v>31003</v>
      </c>
    </row>
    <row r="11" spans="1:28" ht="15.95" customHeight="1" thickBot="1" x14ac:dyDescent="0.2">
      <c r="A11" t="s">
        <v>84</v>
      </c>
      <c r="L11" s="22" t="s">
        <v>14</v>
      </c>
      <c r="N11" s="27" t="s">
        <v>34</v>
      </c>
      <c r="O11" s="29">
        <f>IF(O6=0,"",(O10-H1８年度!E97))</f>
        <v>-293</v>
      </c>
      <c r="P11" s="29">
        <f t="shared" ref="P11:AA11" si="2">IF(P6=0,"",(P10-O10))</f>
        <v>-45</v>
      </c>
      <c r="Q11" s="29">
        <f t="shared" si="2"/>
        <v>-46</v>
      </c>
      <c r="R11" s="29">
        <f t="shared" si="2"/>
        <v>-32</v>
      </c>
      <c r="S11" s="29">
        <f t="shared" si="2"/>
        <v>-33</v>
      </c>
      <c r="T11" s="29">
        <f t="shared" si="2"/>
        <v>-1</v>
      </c>
      <c r="U11" s="29">
        <f t="shared" si="2"/>
        <v>-41</v>
      </c>
      <c r="V11" s="29">
        <f t="shared" si="2"/>
        <v>-13</v>
      </c>
      <c r="W11" s="29">
        <f t="shared" si="2"/>
        <v>-34</v>
      </c>
      <c r="X11" s="29">
        <f t="shared" si="2"/>
        <v>1</v>
      </c>
      <c r="Y11" s="29">
        <f t="shared" si="2"/>
        <v>-9</v>
      </c>
      <c r="Z11" s="29">
        <f t="shared" si="2"/>
        <v>-293</v>
      </c>
      <c r="AA11" s="29">
        <f t="shared" si="2"/>
        <v>89</v>
      </c>
    </row>
    <row r="12" spans="1:28" ht="15.95" customHeight="1" x14ac:dyDescent="0.15">
      <c r="A12" s="15" t="s">
        <v>16</v>
      </c>
      <c r="B12" s="16" t="s">
        <v>0</v>
      </c>
      <c r="C12" s="16" t="s">
        <v>1</v>
      </c>
      <c r="D12" s="16" t="s">
        <v>2</v>
      </c>
      <c r="E12" s="16" t="s">
        <v>3</v>
      </c>
      <c r="F12" s="16" t="s">
        <v>12</v>
      </c>
      <c r="G12" s="16" t="s">
        <v>13</v>
      </c>
      <c r="H12" s="16" t="s">
        <v>10</v>
      </c>
      <c r="I12" s="16" t="s">
        <v>11</v>
      </c>
      <c r="J12" s="17" t="s">
        <v>15</v>
      </c>
      <c r="K12" s="16" t="s">
        <v>4</v>
      </c>
      <c r="L12" s="18" t="s">
        <v>5</v>
      </c>
    </row>
    <row r="13" spans="1:28" ht="15.95" customHeight="1" x14ac:dyDescent="0.15">
      <c r="A13" s="19" t="s">
        <v>6</v>
      </c>
      <c r="B13" s="1">
        <v>4507</v>
      </c>
      <c r="C13" s="1">
        <v>5525</v>
      </c>
      <c r="D13" s="1">
        <v>6145</v>
      </c>
      <c r="E13" s="1">
        <f>SUM(C13:D13)</f>
        <v>11670</v>
      </c>
      <c r="F13" s="1">
        <v>10</v>
      </c>
      <c r="G13" s="1">
        <v>16</v>
      </c>
      <c r="H13" s="1">
        <v>15</v>
      </c>
      <c r="I13" s="1">
        <v>18</v>
      </c>
      <c r="J13" s="12">
        <v>1</v>
      </c>
      <c r="K13" s="100">
        <v>9546</v>
      </c>
      <c r="L13" s="103">
        <f>(ROUND(K13/E17,4))*100</f>
        <v>30.39</v>
      </c>
      <c r="N13" t="s">
        <v>30</v>
      </c>
    </row>
    <row r="14" spans="1:28" ht="15.95" customHeight="1" x14ac:dyDescent="0.15">
      <c r="A14" s="19" t="s">
        <v>7</v>
      </c>
      <c r="B14" s="1">
        <v>2467</v>
      </c>
      <c r="C14" s="1">
        <v>3059</v>
      </c>
      <c r="D14" s="1">
        <v>3473</v>
      </c>
      <c r="E14" s="1">
        <f>SUM(C14:D14)</f>
        <v>6532</v>
      </c>
      <c r="F14" s="1">
        <v>3</v>
      </c>
      <c r="G14" s="1">
        <v>9</v>
      </c>
      <c r="H14" s="1">
        <v>3</v>
      </c>
      <c r="I14" s="1">
        <v>16</v>
      </c>
      <c r="J14" s="12">
        <v>1</v>
      </c>
      <c r="K14" s="101"/>
      <c r="L14" s="104"/>
      <c r="N14" t="s">
        <v>35</v>
      </c>
    </row>
    <row r="15" spans="1:28" ht="15.95" customHeight="1" x14ac:dyDescent="0.15">
      <c r="A15" s="19" t="s">
        <v>8</v>
      </c>
      <c r="B15" s="1">
        <v>3108</v>
      </c>
      <c r="C15" s="1">
        <v>3995</v>
      </c>
      <c r="D15" s="1">
        <v>4474</v>
      </c>
      <c r="E15" s="1">
        <f>SUM(C15:D15)</f>
        <v>8469</v>
      </c>
      <c r="F15" s="1">
        <v>2</v>
      </c>
      <c r="G15" s="1">
        <v>7</v>
      </c>
      <c r="H15" s="1">
        <v>8</v>
      </c>
      <c r="I15" s="1">
        <v>20</v>
      </c>
      <c r="J15" s="12">
        <v>1</v>
      </c>
      <c r="K15" s="101"/>
      <c r="L15" s="104"/>
      <c r="N15" s="31" t="s">
        <v>96</v>
      </c>
      <c r="O15" s="32" t="s">
        <v>97</v>
      </c>
      <c r="P15" s="33" t="s">
        <v>37</v>
      </c>
      <c r="Q15" s="33" t="s">
        <v>38</v>
      </c>
      <c r="R15" s="33" t="s">
        <v>39</v>
      </c>
      <c r="S15" s="33" t="s">
        <v>40</v>
      </c>
      <c r="T15" s="33" t="s">
        <v>41</v>
      </c>
      <c r="U15" s="33" t="s">
        <v>42</v>
      </c>
      <c r="V15" s="33" t="s">
        <v>43</v>
      </c>
      <c r="W15" s="33" t="s">
        <v>44</v>
      </c>
      <c r="X15" s="32" t="s">
        <v>100</v>
      </c>
      <c r="Y15" s="33" t="s">
        <v>46</v>
      </c>
      <c r="Z15" s="33" t="s">
        <v>47</v>
      </c>
      <c r="AA15" s="33" t="s">
        <v>63</v>
      </c>
    </row>
    <row r="16" spans="1:28" ht="15.95" customHeight="1" thickBot="1" x14ac:dyDescent="0.2">
      <c r="A16" s="20" t="s">
        <v>9</v>
      </c>
      <c r="B16" s="1">
        <v>1572</v>
      </c>
      <c r="C16" s="1">
        <v>2264</v>
      </c>
      <c r="D16" s="1">
        <v>2480</v>
      </c>
      <c r="E16" s="1">
        <f>SUM(C16:D16)</f>
        <v>4744</v>
      </c>
      <c r="F16" s="1">
        <v>5</v>
      </c>
      <c r="G16" s="1">
        <v>5</v>
      </c>
      <c r="H16" s="1">
        <v>6</v>
      </c>
      <c r="I16" s="1">
        <v>9</v>
      </c>
      <c r="J16" s="12"/>
      <c r="K16" s="101"/>
      <c r="L16" s="104"/>
      <c r="N16" s="27" t="s">
        <v>10</v>
      </c>
      <c r="O16" s="34">
        <f>H9</f>
        <v>206</v>
      </c>
      <c r="P16" s="36">
        <f>H17</f>
        <v>32</v>
      </c>
      <c r="Q16" s="34">
        <f>H25</f>
        <v>23</v>
      </c>
      <c r="R16" s="34">
        <f>H33</f>
        <v>38</v>
      </c>
      <c r="S16" s="34">
        <f>H41</f>
        <v>37</v>
      </c>
      <c r="T16" s="34">
        <f>H49</f>
        <v>47</v>
      </c>
      <c r="U16" s="34">
        <f>H57</f>
        <v>37</v>
      </c>
      <c r="V16" s="34">
        <f>H65</f>
        <v>19</v>
      </c>
      <c r="W16" s="34">
        <f>H73</f>
        <v>25</v>
      </c>
      <c r="X16" s="34">
        <f>H81</f>
        <v>50</v>
      </c>
      <c r="Y16" s="34">
        <f>H89</f>
        <v>51</v>
      </c>
      <c r="Z16" s="34">
        <f>H97</f>
        <v>185</v>
      </c>
      <c r="AA16" s="38">
        <f>H105</f>
        <v>207</v>
      </c>
      <c r="AB16">
        <f>SUM(O16:Z16)</f>
        <v>750</v>
      </c>
    </row>
    <row r="17" spans="1:28" ht="15.95" customHeight="1" thickBot="1" x14ac:dyDescent="0.2">
      <c r="A17" s="21" t="s">
        <v>17</v>
      </c>
      <c r="B17" s="2">
        <f t="shared" ref="B17:J17" si="3">SUM(B13:B16)</f>
        <v>11654</v>
      </c>
      <c r="C17" s="2">
        <f t="shared" si="3"/>
        <v>14843</v>
      </c>
      <c r="D17" s="2">
        <f t="shared" si="3"/>
        <v>16572</v>
      </c>
      <c r="E17" s="2">
        <f t="shared" si="3"/>
        <v>31415</v>
      </c>
      <c r="F17" s="2">
        <f t="shared" si="3"/>
        <v>20</v>
      </c>
      <c r="G17" s="2">
        <f t="shared" si="3"/>
        <v>37</v>
      </c>
      <c r="H17" s="2">
        <f t="shared" si="3"/>
        <v>32</v>
      </c>
      <c r="I17" s="2">
        <f t="shared" si="3"/>
        <v>63</v>
      </c>
      <c r="J17" s="2">
        <f t="shared" si="3"/>
        <v>3</v>
      </c>
      <c r="K17" s="102"/>
      <c r="L17" s="105"/>
      <c r="M17" t="str">
        <f>IF(SUM(F17:J17)=0,"",IF((E9+F17-G17+H17-I17+J17)=E17,"","エラー"))</f>
        <v/>
      </c>
      <c r="N17" s="27" t="s">
        <v>11</v>
      </c>
      <c r="O17" s="34">
        <f>I9</f>
        <v>112</v>
      </c>
      <c r="P17" s="34">
        <f>I17</f>
        <v>63</v>
      </c>
      <c r="Q17" s="34">
        <f>I25</f>
        <v>54</v>
      </c>
      <c r="R17" s="34">
        <f>I33</f>
        <v>54</v>
      </c>
      <c r="S17" s="34">
        <f>I41</f>
        <v>55</v>
      </c>
      <c r="T17" s="34">
        <f>I49</f>
        <v>45</v>
      </c>
      <c r="U17" s="34">
        <f>I57</f>
        <v>57</v>
      </c>
      <c r="V17" s="34">
        <f>I65</f>
        <v>27</v>
      </c>
      <c r="W17" s="34">
        <f>I73</f>
        <v>47</v>
      </c>
      <c r="X17" s="36">
        <f>I81</f>
        <v>36</v>
      </c>
      <c r="Y17" s="34">
        <f>I89</f>
        <v>50</v>
      </c>
      <c r="Z17" s="34">
        <f>I97</f>
        <v>469</v>
      </c>
      <c r="AA17" s="38">
        <f>I105</f>
        <v>91</v>
      </c>
      <c r="AB17">
        <f>SUM(O17:Z17)</f>
        <v>1069</v>
      </c>
    </row>
    <row r="18" spans="1:28" ht="15.95" customHeight="1" x14ac:dyDescent="0.15">
      <c r="F18" s="39"/>
      <c r="G18" s="39"/>
      <c r="H18" s="39"/>
      <c r="I18" s="39"/>
    </row>
    <row r="19" spans="1:28" ht="15.95" customHeight="1" thickBot="1" x14ac:dyDescent="0.2">
      <c r="A19" t="s">
        <v>85</v>
      </c>
      <c r="L19" s="22" t="s">
        <v>14</v>
      </c>
    </row>
    <row r="20" spans="1:28" ht="15.95" customHeight="1" x14ac:dyDescent="0.15">
      <c r="A20" s="15" t="s">
        <v>16</v>
      </c>
      <c r="B20" s="16" t="s">
        <v>0</v>
      </c>
      <c r="C20" s="16" t="s">
        <v>1</v>
      </c>
      <c r="D20" s="16" t="s">
        <v>2</v>
      </c>
      <c r="E20" s="16" t="s">
        <v>3</v>
      </c>
      <c r="F20" s="16" t="s">
        <v>12</v>
      </c>
      <c r="G20" s="16" t="s">
        <v>13</v>
      </c>
      <c r="H20" s="16" t="s">
        <v>10</v>
      </c>
      <c r="I20" s="16" t="s">
        <v>11</v>
      </c>
      <c r="J20" s="17" t="s">
        <v>15</v>
      </c>
      <c r="K20" s="16" t="s">
        <v>4</v>
      </c>
      <c r="L20" s="18" t="s">
        <v>5</v>
      </c>
      <c r="O20" s="35" t="s">
        <v>425</v>
      </c>
      <c r="P20" s="35" t="s">
        <v>426</v>
      </c>
      <c r="Q20" s="35" t="s">
        <v>427</v>
      </c>
      <c r="R20" s="99" t="s">
        <v>429</v>
      </c>
    </row>
    <row r="21" spans="1:28" ht="15.95" customHeight="1" x14ac:dyDescent="0.15">
      <c r="A21" s="19" t="s">
        <v>6</v>
      </c>
      <c r="B21" s="1">
        <v>4509</v>
      </c>
      <c r="C21" s="1">
        <v>5519</v>
      </c>
      <c r="D21" s="1">
        <v>6139</v>
      </c>
      <c r="E21" s="1">
        <f>SUM(C21:D21)</f>
        <v>11658</v>
      </c>
      <c r="F21" s="1">
        <v>6</v>
      </c>
      <c r="G21" s="1">
        <v>8</v>
      </c>
      <c r="H21" s="1">
        <v>4</v>
      </c>
      <c r="I21" s="1">
        <v>15</v>
      </c>
      <c r="J21" s="12"/>
      <c r="K21" s="100">
        <v>9550</v>
      </c>
      <c r="L21" s="103">
        <f>(ROUND(K21/E25,4))*100</f>
        <v>30.44</v>
      </c>
      <c r="N21" t="s">
        <v>423</v>
      </c>
      <c r="O21" s="35">
        <f>H1９年度!X16</f>
        <v>44</v>
      </c>
      <c r="P21" s="35">
        <f>H1９年度!Y16</f>
        <v>37</v>
      </c>
      <c r="Q21" s="35">
        <f>H1９年度!Z16</f>
        <v>197</v>
      </c>
      <c r="R21" s="35">
        <f>SUM(O21:Q21,O16:W16)</f>
        <v>742</v>
      </c>
    </row>
    <row r="22" spans="1:28" ht="15.95" customHeight="1" x14ac:dyDescent="0.15">
      <c r="A22" s="19" t="s">
        <v>7</v>
      </c>
      <c r="B22" s="1">
        <v>2469</v>
      </c>
      <c r="C22" s="1">
        <v>3048</v>
      </c>
      <c r="D22" s="1">
        <v>3474</v>
      </c>
      <c r="E22" s="1">
        <f>SUM(C22:D22)</f>
        <v>6522</v>
      </c>
      <c r="F22" s="1">
        <v>1</v>
      </c>
      <c r="G22" s="1">
        <v>8</v>
      </c>
      <c r="H22" s="1">
        <v>7</v>
      </c>
      <c r="I22" s="1">
        <v>11</v>
      </c>
      <c r="J22" s="12"/>
      <c r="K22" s="101"/>
      <c r="L22" s="104"/>
      <c r="N22" t="s">
        <v>424</v>
      </c>
      <c r="O22" s="35">
        <f>H1９年度!X17</f>
        <v>48</v>
      </c>
      <c r="P22" s="35">
        <f>H1９年度!Y17</f>
        <v>42</v>
      </c>
      <c r="Q22" s="35">
        <f>H1９年度!Z17</f>
        <v>469</v>
      </c>
      <c r="R22" s="35">
        <f>SUM(O22:Q22,O17:W17)</f>
        <v>1073</v>
      </c>
    </row>
    <row r="23" spans="1:28" ht="15.95" customHeight="1" x14ac:dyDescent="0.15">
      <c r="A23" s="19" t="s">
        <v>8</v>
      </c>
      <c r="B23" s="1">
        <v>3109</v>
      </c>
      <c r="C23" s="1">
        <v>3988</v>
      </c>
      <c r="D23" s="1">
        <v>4465</v>
      </c>
      <c r="E23" s="1">
        <f>SUM(C23:D23)</f>
        <v>8453</v>
      </c>
      <c r="F23" s="1">
        <v>3</v>
      </c>
      <c r="G23" s="1">
        <v>6</v>
      </c>
      <c r="H23" s="1">
        <v>8</v>
      </c>
      <c r="I23" s="1">
        <v>18</v>
      </c>
      <c r="J23" s="12"/>
      <c r="K23" s="101"/>
      <c r="L23" s="104"/>
    </row>
    <row r="24" spans="1:28" ht="15.95" customHeight="1" thickBot="1" x14ac:dyDescent="0.2">
      <c r="A24" s="20" t="s">
        <v>9</v>
      </c>
      <c r="B24" s="1">
        <v>1573</v>
      </c>
      <c r="C24" s="1">
        <v>2265</v>
      </c>
      <c r="D24" s="1">
        <v>2471</v>
      </c>
      <c r="E24" s="1">
        <f>SUM(C24:D24)</f>
        <v>4736</v>
      </c>
      <c r="F24" s="1">
        <v>3</v>
      </c>
      <c r="G24" s="1">
        <v>5</v>
      </c>
      <c r="H24" s="1">
        <v>4</v>
      </c>
      <c r="I24" s="1">
        <v>10</v>
      </c>
      <c r="J24" s="12">
        <v>-1</v>
      </c>
      <c r="K24" s="101"/>
      <c r="L24" s="104"/>
    </row>
    <row r="25" spans="1:28" ht="15.95" customHeight="1" thickBot="1" x14ac:dyDescent="0.2">
      <c r="A25" s="21" t="s">
        <v>17</v>
      </c>
      <c r="B25" s="2">
        <f t="shared" ref="B25:J25" si="4">SUM(B21:B24)</f>
        <v>11660</v>
      </c>
      <c r="C25" s="2">
        <f t="shared" si="4"/>
        <v>14820</v>
      </c>
      <c r="D25" s="2">
        <f t="shared" si="4"/>
        <v>16549</v>
      </c>
      <c r="E25" s="2">
        <f t="shared" si="4"/>
        <v>31369</v>
      </c>
      <c r="F25" s="2">
        <f t="shared" si="4"/>
        <v>13</v>
      </c>
      <c r="G25" s="2">
        <f t="shared" si="4"/>
        <v>27</v>
      </c>
      <c r="H25" s="2">
        <f t="shared" si="4"/>
        <v>23</v>
      </c>
      <c r="I25" s="2">
        <f t="shared" si="4"/>
        <v>54</v>
      </c>
      <c r="J25" s="2">
        <f t="shared" si="4"/>
        <v>-1</v>
      </c>
      <c r="K25" s="102"/>
      <c r="L25" s="105"/>
      <c r="M25" t="str">
        <f>IF(SUM(F25:J25)=0,"",IF((E17+F25-G25+H25-I25+J25)=E25,"","エラー"))</f>
        <v/>
      </c>
    </row>
    <row r="26" spans="1:28" ht="15.95" customHeight="1" x14ac:dyDescent="0.15"/>
    <row r="27" spans="1:28" ht="15.95" customHeight="1" thickBot="1" x14ac:dyDescent="0.2">
      <c r="A27" t="s">
        <v>86</v>
      </c>
      <c r="L27" s="22" t="s">
        <v>14</v>
      </c>
    </row>
    <row r="28" spans="1:28" ht="15.95" customHeight="1" x14ac:dyDescent="0.15">
      <c r="A28" s="15" t="s">
        <v>16</v>
      </c>
      <c r="B28" s="16" t="s">
        <v>0</v>
      </c>
      <c r="C28" s="16" t="s">
        <v>1</v>
      </c>
      <c r="D28" s="16" t="s">
        <v>2</v>
      </c>
      <c r="E28" s="16" t="s">
        <v>3</v>
      </c>
      <c r="F28" s="16" t="s">
        <v>12</v>
      </c>
      <c r="G28" s="16" t="s">
        <v>13</v>
      </c>
      <c r="H28" s="16" t="s">
        <v>10</v>
      </c>
      <c r="I28" s="16" t="s">
        <v>11</v>
      </c>
      <c r="J28" s="17" t="s">
        <v>15</v>
      </c>
      <c r="K28" s="16" t="s">
        <v>4</v>
      </c>
      <c r="L28" s="18" t="s">
        <v>5</v>
      </c>
    </row>
    <row r="29" spans="1:28" ht="15.95" customHeight="1" x14ac:dyDescent="0.15">
      <c r="A29" s="19" t="s">
        <v>6</v>
      </c>
      <c r="B29" s="1">
        <v>4508</v>
      </c>
      <c r="C29" s="1">
        <v>5504</v>
      </c>
      <c r="D29" s="1">
        <v>6132</v>
      </c>
      <c r="E29" s="1">
        <f>SUM(C29:D29)</f>
        <v>11636</v>
      </c>
      <c r="F29" s="1">
        <v>5</v>
      </c>
      <c r="G29" s="1">
        <v>15</v>
      </c>
      <c r="H29" s="1">
        <v>17</v>
      </c>
      <c r="I29" s="1">
        <v>29</v>
      </c>
      <c r="J29" s="12">
        <v>1</v>
      </c>
      <c r="K29" s="100">
        <v>9547</v>
      </c>
      <c r="L29" s="103">
        <f>(ROUND(K29/E33,4))*100</f>
        <v>30.470000000000002</v>
      </c>
    </row>
    <row r="30" spans="1:28" ht="15.95" customHeight="1" x14ac:dyDescent="0.15">
      <c r="A30" s="19" t="s">
        <v>7</v>
      </c>
      <c r="B30" s="1">
        <v>2472</v>
      </c>
      <c r="C30" s="1">
        <v>3046</v>
      </c>
      <c r="D30" s="1">
        <v>3479</v>
      </c>
      <c r="E30" s="1">
        <f>SUM(C30:D30)</f>
        <v>6525</v>
      </c>
      <c r="F30" s="1">
        <v>1</v>
      </c>
      <c r="G30" s="1">
        <v>6</v>
      </c>
      <c r="H30" s="1">
        <v>10</v>
      </c>
      <c r="I30" s="1">
        <v>5</v>
      </c>
      <c r="J30" s="12"/>
      <c r="K30" s="101"/>
      <c r="L30" s="104"/>
    </row>
    <row r="31" spans="1:28" ht="15.95" customHeight="1" x14ac:dyDescent="0.15">
      <c r="A31" s="19" t="s">
        <v>8</v>
      </c>
      <c r="B31" s="1">
        <v>3109</v>
      </c>
      <c r="C31" s="1">
        <v>3989</v>
      </c>
      <c r="D31" s="1">
        <v>4461</v>
      </c>
      <c r="E31" s="1">
        <f>SUM(C31:D31)</f>
        <v>8450</v>
      </c>
      <c r="F31" s="1">
        <v>6</v>
      </c>
      <c r="G31" s="1">
        <v>5</v>
      </c>
      <c r="H31" s="1">
        <v>7</v>
      </c>
      <c r="I31" s="1">
        <v>12</v>
      </c>
      <c r="J31" s="12"/>
      <c r="K31" s="101"/>
      <c r="L31" s="104"/>
    </row>
    <row r="32" spans="1:28" ht="15.95" customHeight="1" thickBot="1" x14ac:dyDescent="0.2">
      <c r="A32" s="20" t="s">
        <v>9</v>
      </c>
      <c r="B32" s="1">
        <v>1572</v>
      </c>
      <c r="C32" s="1">
        <v>2256</v>
      </c>
      <c r="D32" s="1">
        <v>2470</v>
      </c>
      <c r="E32" s="1">
        <f>SUM(C32:D32)</f>
        <v>4726</v>
      </c>
      <c r="F32" s="1">
        <v>3</v>
      </c>
      <c r="G32" s="1">
        <v>5</v>
      </c>
      <c r="H32" s="1">
        <v>4</v>
      </c>
      <c r="I32" s="1">
        <v>8</v>
      </c>
      <c r="J32" s="12">
        <v>-1</v>
      </c>
      <c r="K32" s="101"/>
      <c r="L32" s="104"/>
    </row>
    <row r="33" spans="1:13" ht="15.95" customHeight="1" thickBot="1" x14ac:dyDescent="0.2">
      <c r="A33" s="21" t="s">
        <v>17</v>
      </c>
      <c r="B33" s="2">
        <f t="shared" ref="B33:J33" si="5">SUM(B29:B32)</f>
        <v>11661</v>
      </c>
      <c r="C33" s="2">
        <f t="shared" si="5"/>
        <v>14795</v>
      </c>
      <c r="D33" s="2">
        <f t="shared" si="5"/>
        <v>16542</v>
      </c>
      <c r="E33" s="2">
        <f t="shared" si="5"/>
        <v>31337</v>
      </c>
      <c r="F33" s="2">
        <f t="shared" si="5"/>
        <v>15</v>
      </c>
      <c r="G33" s="2">
        <f t="shared" si="5"/>
        <v>31</v>
      </c>
      <c r="H33" s="2">
        <f t="shared" si="5"/>
        <v>38</v>
      </c>
      <c r="I33" s="2">
        <f t="shared" si="5"/>
        <v>54</v>
      </c>
      <c r="J33" s="2">
        <f t="shared" si="5"/>
        <v>0</v>
      </c>
      <c r="K33" s="102"/>
      <c r="L33" s="105"/>
      <c r="M33" t="str">
        <f>IF(SUM(F33:J33)=0,"",IF((E25+F33-G33+H33-I33+J33)=E33,"","エラー"))</f>
        <v/>
      </c>
    </row>
    <row r="34" spans="1:13" ht="15.95" customHeight="1" x14ac:dyDescent="0.15">
      <c r="K34" s="37"/>
      <c r="L34" s="26" t="str">
        <f>IF(K34=0,"",ROUND(K34/E33,4)*100)</f>
        <v/>
      </c>
    </row>
    <row r="35" spans="1:13" ht="15.95" customHeight="1" thickBot="1" x14ac:dyDescent="0.2">
      <c r="A35" t="s">
        <v>87</v>
      </c>
      <c r="L35" s="22" t="s">
        <v>14</v>
      </c>
    </row>
    <row r="36" spans="1:13" ht="15.95" customHeight="1" x14ac:dyDescent="0.15">
      <c r="A36" s="15" t="s">
        <v>16</v>
      </c>
      <c r="B36" s="16" t="s">
        <v>0</v>
      </c>
      <c r="C36" s="16" t="s">
        <v>1</v>
      </c>
      <c r="D36" s="16" t="s">
        <v>2</v>
      </c>
      <c r="E36" s="16" t="s">
        <v>3</v>
      </c>
      <c r="F36" s="41" t="s">
        <v>12</v>
      </c>
      <c r="G36" s="41" t="s">
        <v>13</v>
      </c>
      <c r="H36" s="41" t="s">
        <v>10</v>
      </c>
      <c r="I36" s="41" t="s">
        <v>11</v>
      </c>
      <c r="J36" s="42" t="s">
        <v>15</v>
      </c>
      <c r="K36" s="16" t="s">
        <v>4</v>
      </c>
      <c r="L36" s="18" t="s">
        <v>5</v>
      </c>
    </row>
    <row r="37" spans="1:13" ht="15.95" customHeight="1" x14ac:dyDescent="0.15">
      <c r="A37" s="19" t="s">
        <v>6</v>
      </c>
      <c r="B37" s="51">
        <v>4507</v>
      </c>
      <c r="C37" s="51">
        <v>5490</v>
      </c>
      <c r="D37" s="51">
        <v>6121</v>
      </c>
      <c r="E37" s="1">
        <f>SUM(C37:D37)</f>
        <v>11611</v>
      </c>
      <c r="F37" s="1">
        <v>6</v>
      </c>
      <c r="G37" s="1">
        <v>18</v>
      </c>
      <c r="H37" s="1">
        <v>18</v>
      </c>
      <c r="I37" s="1">
        <v>30</v>
      </c>
      <c r="J37" s="12"/>
      <c r="K37" s="100">
        <v>9544</v>
      </c>
      <c r="L37" s="103">
        <f>(ROUND(K37/E41,4))*100</f>
        <v>30.490000000000002</v>
      </c>
    </row>
    <row r="38" spans="1:13" ht="15.95" customHeight="1" x14ac:dyDescent="0.15">
      <c r="A38" s="19" t="s">
        <v>7</v>
      </c>
      <c r="B38" s="51">
        <v>2470</v>
      </c>
      <c r="C38" s="51">
        <v>3044</v>
      </c>
      <c r="D38" s="51">
        <v>3479</v>
      </c>
      <c r="E38" s="1">
        <f>SUM(C38:D38)</f>
        <v>6523</v>
      </c>
      <c r="F38" s="1">
        <v>7</v>
      </c>
      <c r="G38" s="1">
        <v>9</v>
      </c>
      <c r="H38" s="1">
        <v>6</v>
      </c>
      <c r="I38" s="1">
        <v>8</v>
      </c>
      <c r="J38" s="12"/>
      <c r="K38" s="101"/>
      <c r="L38" s="104"/>
    </row>
    <row r="39" spans="1:13" ht="15.95" customHeight="1" x14ac:dyDescent="0.15">
      <c r="A39" s="19" t="s">
        <v>8</v>
      </c>
      <c r="B39" s="51">
        <v>3111</v>
      </c>
      <c r="C39" s="51">
        <v>3984</v>
      </c>
      <c r="D39" s="51">
        <v>4462</v>
      </c>
      <c r="E39" s="1">
        <f>SUM(C39:D39)</f>
        <v>8446</v>
      </c>
      <c r="F39" s="1">
        <v>5</v>
      </c>
      <c r="G39" s="1">
        <v>7</v>
      </c>
      <c r="H39" s="1">
        <v>11</v>
      </c>
      <c r="I39" s="1">
        <v>14</v>
      </c>
      <c r="J39" s="12"/>
      <c r="K39" s="101"/>
      <c r="L39" s="104"/>
    </row>
    <row r="40" spans="1:13" ht="15.95" customHeight="1" thickBot="1" x14ac:dyDescent="0.2">
      <c r="A40" s="20" t="s">
        <v>9</v>
      </c>
      <c r="B40" s="52">
        <v>1569</v>
      </c>
      <c r="C40" s="52">
        <v>2255</v>
      </c>
      <c r="D40" s="52">
        <v>2469</v>
      </c>
      <c r="E40" s="53">
        <f>SUM(C40:D40)</f>
        <v>4724</v>
      </c>
      <c r="F40" s="1">
        <v>7</v>
      </c>
      <c r="G40" s="1">
        <v>6</v>
      </c>
      <c r="H40" s="1">
        <v>2</v>
      </c>
      <c r="I40" s="1">
        <v>3</v>
      </c>
      <c r="J40" s="12"/>
      <c r="K40" s="101"/>
      <c r="L40" s="104"/>
    </row>
    <row r="41" spans="1:13" ht="15.95" customHeight="1" thickBot="1" x14ac:dyDescent="0.2">
      <c r="A41" s="21" t="s">
        <v>17</v>
      </c>
      <c r="B41" s="2">
        <f t="shared" ref="B41:J41" si="6">SUM(B37:B40)</f>
        <v>11657</v>
      </c>
      <c r="C41" s="2">
        <f t="shared" si="6"/>
        <v>14773</v>
      </c>
      <c r="D41" s="2">
        <f t="shared" si="6"/>
        <v>16531</v>
      </c>
      <c r="E41" s="2">
        <f t="shared" si="6"/>
        <v>31304</v>
      </c>
      <c r="F41" s="2">
        <f t="shared" si="6"/>
        <v>25</v>
      </c>
      <c r="G41" s="2">
        <f t="shared" si="6"/>
        <v>40</v>
      </c>
      <c r="H41" s="2">
        <f t="shared" si="6"/>
        <v>37</v>
      </c>
      <c r="I41" s="2">
        <f t="shared" si="6"/>
        <v>55</v>
      </c>
      <c r="J41" s="2">
        <f t="shared" si="6"/>
        <v>0</v>
      </c>
      <c r="K41" s="102"/>
      <c r="L41" s="105"/>
      <c r="M41" t="str">
        <f>IF(SUM(F41:J41)=0,"",IF((E33+F41-G41+H41-I41+J41)=E41,"","エラー"))</f>
        <v/>
      </c>
    </row>
    <row r="42" spans="1:13" ht="15.95" customHeight="1" x14ac:dyDescent="0.15">
      <c r="F42" s="39"/>
      <c r="G42" s="39"/>
      <c r="H42" s="39"/>
      <c r="I42" s="39"/>
      <c r="J42" s="40"/>
    </row>
    <row r="43" spans="1:13" ht="15.95" customHeight="1" thickBot="1" x14ac:dyDescent="0.2">
      <c r="A43" t="s">
        <v>88</v>
      </c>
      <c r="L43" s="22" t="s">
        <v>14</v>
      </c>
    </row>
    <row r="44" spans="1:13" ht="15.95" customHeight="1" x14ac:dyDescent="0.15">
      <c r="A44" s="15" t="s">
        <v>16</v>
      </c>
      <c r="B44" s="16" t="s">
        <v>0</v>
      </c>
      <c r="C44" s="16" t="s">
        <v>1</v>
      </c>
      <c r="D44" s="16" t="s">
        <v>2</v>
      </c>
      <c r="E44" s="16" t="s">
        <v>3</v>
      </c>
      <c r="F44" s="16" t="s">
        <v>12</v>
      </c>
      <c r="G44" s="16" t="s">
        <v>13</v>
      </c>
      <c r="H44" s="16" t="s">
        <v>10</v>
      </c>
      <c r="I44" s="16" t="s">
        <v>11</v>
      </c>
      <c r="J44" s="17" t="s">
        <v>15</v>
      </c>
      <c r="K44" s="16" t="s">
        <v>4</v>
      </c>
      <c r="L44" s="18" t="s">
        <v>5</v>
      </c>
    </row>
    <row r="45" spans="1:13" ht="15.95" customHeight="1" x14ac:dyDescent="0.15">
      <c r="A45" s="19" t="s">
        <v>6</v>
      </c>
      <c r="B45" s="1">
        <v>4504</v>
      </c>
      <c r="C45" s="1">
        <v>5479</v>
      </c>
      <c r="D45" s="1">
        <v>6117</v>
      </c>
      <c r="E45" s="1">
        <f>SUM(C45:D45)</f>
        <v>11596</v>
      </c>
      <c r="F45" s="1">
        <v>11</v>
      </c>
      <c r="G45" s="1">
        <v>13</v>
      </c>
      <c r="H45" s="1">
        <v>16</v>
      </c>
      <c r="I45" s="1">
        <v>22</v>
      </c>
      <c r="J45" s="12"/>
      <c r="K45" s="100">
        <v>9575</v>
      </c>
      <c r="L45" s="103">
        <f>(ROUND(K45/E49,4))*100</f>
        <v>30.59</v>
      </c>
    </row>
    <row r="46" spans="1:13" ht="15.95" customHeight="1" x14ac:dyDescent="0.15">
      <c r="A46" s="19" t="s">
        <v>7</v>
      </c>
      <c r="B46" s="1">
        <v>2473</v>
      </c>
      <c r="C46" s="1">
        <v>3047</v>
      </c>
      <c r="D46" s="1">
        <v>3482</v>
      </c>
      <c r="E46" s="1">
        <f>SUM(C46:D46)</f>
        <v>6529</v>
      </c>
      <c r="F46" s="1">
        <v>4</v>
      </c>
      <c r="G46" s="1">
        <v>5</v>
      </c>
      <c r="H46" s="1">
        <v>7</v>
      </c>
      <c r="I46" s="1">
        <v>5</v>
      </c>
      <c r="J46" s="12">
        <v>1</v>
      </c>
      <c r="K46" s="101"/>
      <c r="L46" s="104"/>
    </row>
    <row r="47" spans="1:13" ht="15.95" customHeight="1" x14ac:dyDescent="0.15">
      <c r="A47" s="19" t="s">
        <v>8</v>
      </c>
      <c r="B47" s="1">
        <v>3115</v>
      </c>
      <c r="C47" s="1">
        <v>3991</v>
      </c>
      <c r="D47" s="1">
        <v>4470</v>
      </c>
      <c r="E47" s="1">
        <f>SUM(C47:D47)</f>
        <v>8461</v>
      </c>
      <c r="F47" s="1">
        <v>8</v>
      </c>
      <c r="G47" s="1">
        <v>8</v>
      </c>
      <c r="H47" s="1">
        <v>16</v>
      </c>
      <c r="I47" s="1">
        <v>8</v>
      </c>
      <c r="J47" s="12">
        <v>1</v>
      </c>
      <c r="K47" s="101"/>
      <c r="L47" s="104"/>
    </row>
    <row r="48" spans="1:13" ht="15.95" customHeight="1" thickBot="1" x14ac:dyDescent="0.2">
      <c r="A48" s="20" t="s">
        <v>9</v>
      </c>
      <c r="B48" s="1">
        <v>1569</v>
      </c>
      <c r="C48" s="1">
        <v>2254</v>
      </c>
      <c r="D48" s="1">
        <v>2463</v>
      </c>
      <c r="E48" s="1">
        <f>SUM(C48:D48)</f>
        <v>4717</v>
      </c>
      <c r="F48" s="1">
        <v>1</v>
      </c>
      <c r="G48" s="1">
        <v>3</v>
      </c>
      <c r="H48" s="1">
        <v>8</v>
      </c>
      <c r="I48" s="1">
        <v>10</v>
      </c>
      <c r="J48" s="12"/>
      <c r="K48" s="101"/>
      <c r="L48" s="104"/>
    </row>
    <row r="49" spans="1:13" ht="15.95" customHeight="1" thickBot="1" x14ac:dyDescent="0.2">
      <c r="A49" s="21" t="s">
        <v>17</v>
      </c>
      <c r="B49" s="2">
        <f t="shared" ref="B49:J49" si="7">SUM(B45:B48)</f>
        <v>11661</v>
      </c>
      <c r="C49" s="2">
        <f t="shared" si="7"/>
        <v>14771</v>
      </c>
      <c r="D49" s="2">
        <f t="shared" si="7"/>
        <v>16532</v>
      </c>
      <c r="E49" s="2">
        <f t="shared" si="7"/>
        <v>31303</v>
      </c>
      <c r="F49" s="2">
        <f t="shared" si="7"/>
        <v>24</v>
      </c>
      <c r="G49" s="2">
        <f t="shared" si="7"/>
        <v>29</v>
      </c>
      <c r="H49" s="2">
        <f t="shared" si="7"/>
        <v>47</v>
      </c>
      <c r="I49" s="2">
        <f t="shared" si="7"/>
        <v>45</v>
      </c>
      <c r="J49" s="2">
        <f t="shared" si="7"/>
        <v>2</v>
      </c>
      <c r="K49" s="102"/>
      <c r="L49" s="105"/>
      <c r="M49" t="str">
        <f>IF(SUM(F49:J49)=0,"",IF((E41+F49-G49+H49-I49+J49)=E49,"","エラー"))</f>
        <v/>
      </c>
    </row>
    <row r="51" spans="1:13" ht="15.95" customHeight="1" thickBot="1" x14ac:dyDescent="0.2">
      <c r="A51" t="s">
        <v>89</v>
      </c>
      <c r="L51" s="22" t="s">
        <v>14</v>
      </c>
    </row>
    <row r="52" spans="1:13" ht="15.95" customHeight="1" x14ac:dyDescent="0.15">
      <c r="A52" s="15" t="s">
        <v>16</v>
      </c>
      <c r="B52" s="16" t="s">
        <v>0</v>
      </c>
      <c r="C52" s="16" t="s">
        <v>1</v>
      </c>
      <c r="D52" s="16" t="s">
        <v>2</v>
      </c>
      <c r="E52" s="16" t="s">
        <v>3</v>
      </c>
      <c r="F52" s="16" t="s">
        <v>12</v>
      </c>
      <c r="G52" s="16" t="s">
        <v>13</v>
      </c>
      <c r="H52" s="16" t="s">
        <v>10</v>
      </c>
      <c r="I52" s="16" t="s">
        <v>11</v>
      </c>
      <c r="J52" s="17" t="s">
        <v>15</v>
      </c>
      <c r="K52" s="16" t="s">
        <v>4</v>
      </c>
      <c r="L52" s="18" t="s">
        <v>5</v>
      </c>
    </row>
    <row r="53" spans="1:13" ht="15.95" customHeight="1" x14ac:dyDescent="0.15">
      <c r="A53" s="19" t="s">
        <v>6</v>
      </c>
      <c r="B53" s="1">
        <v>4504</v>
      </c>
      <c r="C53" s="1">
        <v>5475</v>
      </c>
      <c r="D53" s="1">
        <v>6101</v>
      </c>
      <c r="E53" s="1">
        <f>SUM(C53:D53)</f>
        <v>11576</v>
      </c>
      <c r="F53" s="1">
        <v>12</v>
      </c>
      <c r="G53" s="1">
        <v>18</v>
      </c>
      <c r="H53" s="1">
        <v>23</v>
      </c>
      <c r="I53" s="1">
        <v>31</v>
      </c>
      <c r="J53" s="12">
        <v>1</v>
      </c>
      <c r="K53" s="100">
        <v>9559</v>
      </c>
      <c r="L53" s="103">
        <f>(ROUND(K53/E57,4))*100</f>
        <v>30.580000000000002</v>
      </c>
    </row>
    <row r="54" spans="1:13" ht="15.95" customHeight="1" x14ac:dyDescent="0.15">
      <c r="A54" s="19" t="s">
        <v>7</v>
      </c>
      <c r="B54" s="1">
        <v>2474</v>
      </c>
      <c r="C54" s="1">
        <v>3050</v>
      </c>
      <c r="D54" s="1">
        <v>3481</v>
      </c>
      <c r="E54" s="1">
        <f>SUM(C54:D54)</f>
        <v>6531</v>
      </c>
      <c r="F54" s="1">
        <v>10</v>
      </c>
      <c r="G54" s="1">
        <v>12</v>
      </c>
      <c r="H54" s="1">
        <v>5</v>
      </c>
      <c r="I54" s="1">
        <v>8</v>
      </c>
      <c r="J54" s="12">
        <v>-1</v>
      </c>
      <c r="K54" s="101"/>
      <c r="L54" s="104"/>
    </row>
    <row r="55" spans="1:13" ht="15.95" customHeight="1" x14ac:dyDescent="0.15">
      <c r="A55" s="19" t="s">
        <v>8</v>
      </c>
      <c r="B55" s="1">
        <v>3110</v>
      </c>
      <c r="C55" s="1">
        <v>3985</v>
      </c>
      <c r="D55" s="1">
        <v>4461</v>
      </c>
      <c r="E55" s="1">
        <f>SUM(C55:D55)</f>
        <v>8446</v>
      </c>
      <c r="F55" s="1">
        <v>3</v>
      </c>
      <c r="G55" s="1">
        <v>9</v>
      </c>
      <c r="H55" s="1">
        <v>2</v>
      </c>
      <c r="I55" s="1">
        <v>7</v>
      </c>
      <c r="J55" s="12"/>
      <c r="K55" s="101"/>
      <c r="L55" s="104"/>
    </row>
    <row r="56" spans="1:13" ht="15.95" customHeight="1" thickBot="1" x14ac:dyDescent="0.2">
      <c r="A56" s="20" t="s">
        <v>9</v>
      </c>
      <c r="B56" s="1">
        <v>1568</v>
      </c>
      <c r="C56" s="1">
        <v>2251</v>
      </c>
      <c r="D56" s="1">
        <v>2458</v>
      </c>
      <c r="E56" s="1">
        <f>SUM(C56:D56)</f>
        <v>4709</v>
      </c>
      <c r="F56" s="1">
        <v>2</v>
      </c>
      <c r="G56" s="1">
        <v>9</v>
      </c>
      <c r="H56" s="1">
        <v>7</v>
      </c>
      <c r="I56" s="1">
        <v>11</v>
      </c>
      <c r="J56" s="12"/>
      <c r="K56" s="101"/>
      <c r="L56" s="104"/>
    </row>
    <row r="57" spans="1:13" ht="15.95" customHeight="1" thickBot="1" x14ac:dyDescent="0.2">
      <c r="A57" s="21" t="s">
        <v>17</v>
      </c>
      <c r="B57" s="2">
        <f t="shared" ref="B57:J57" si="8">SUM(B53:B56)</f>
        <v>11656</v>
      </c>
      <c r="C57" s="2">
        <f t="shared" si="8"/>
        <v>14761</v>
      </c>
      <c r="D57" s="2">
        <f t="shared" si="8"/>
        <v>16501</v>
      </c>
      <c r="E57" s="2">
        <f t="shared" si="8"/>
        <v>31262</v>
      </c>
      <c r="F57" s="2">
        <f t="shared" si="8"/>
        <v>27</v>
      </c>
      <c r="G57" s="2">
        <f t="shared" si="8"/>
        <v>48</v>
      </c>
      <c r="H57" s="2">
        <f t="shared" si="8"/>
        <v>37</v>
      </c>
      <c r="I57" s="2">
        <f t="shared" si="8"/>
        <v>57</v>
      </c>
      <c r="J57" s="2">
        <f t="shared" si="8"/>
        <v>0</v>
      </c>
      <c r="K57" s="102"/>
      <c r="L57" s="105"/>
      <c r="M57" t="str">
        <f>IF(SUM(F57:J57)=0,"",IF((E49+F57-G57+H57-I57+J57)=E57,"","エラー"))</f>
        <v/>
      </c>
    </row>
    <row r="58" spans="1:13" ht="15.95" customHeight="1" x14ac:dyDescent="0.15"/>
    <row r="59" spans="1:13" ht="15.95" customHeight="1" thickBot="1" x14ac:dyDescent="0.2">
      <c r="A59" t="s">
        <v>90</v>
      </c>
      <c r="L59" s="22" t="s">
        <v>14</v>
      </c>
    </row>
    <row r="60" spans="1:13" ht="15.95" customHeight="1" x14ac:dyDescent="0.15">
      <c r="A60" s="15" t="s">
        <v>16</v>
      </c>
      <c r="B60" s="16" t="s">
        <v>0</v>
      </c>
      <c r="C60" s="16" t="s">
        <v>1</v>
      </c>
      <c r="D60" s="16" t="s">
        <v>2</v>
      </c>
      <c r="E60" s="16" t="s">
        <v>3</v>
      </c>
      <c r="F60" s="16" t="s">
        <v>12</v>
      </c>
      <c r="G60" s="16" t="s">
        <v>13</v>
      </c>
      <c r="H60" s="16" t="s">
        <v>10</v>
      </c>
      <c r="I60" s="16" t="s">
        <v>11</v>
      </c>
      <c r="J60" s="17" t="s">
        <v>15</v>
      </c>
      <c r="K60" s="16" t="s">
        <v>4</v>
      </c>
      <c r="L60" s="18" t="s">
        <v>5</v>
      </c>
    </row>
    <row r="61" spans="1:13" ht="15.95" customHeight="1" x14ac:dyDescent="0.15">
      <c r="A61" s="19" t="s">
        <v>6</v>
      </c>
      <c r="B61" s="1">
        <v>4502</v>
      </c>
      <c r="C61" s="1">
        <v>5470</v>
      </c>
      <c r="D61" s="1">
        <v>6088</v>
      </c>
      <c r="E61" s="1">
        <f>SUM(C61:D61)</f>
        <v>11558</v>
      </c>
      <c r="F61" s="1">
        <v>7</v>
      </c>
      <c r="G61" s="1">
        <v>9</v>
      </c>
      <c r="H61" s="1">
        <v>5</v>
      </c>
      <c r="I61" s="1">
        <v>11</v>
      </c>
      <c r="J61" s="12">
        <v>1</v>
      </c>
      <c r="K61" s="100">
        <v>9573</v>
      </c>
      <c r="L61" s="103">
        <f>(ROUND(K61/E65,4))*100</f>
        <v>30.630000000000003</v>
      </c>
    </row>
    <row r="62" spans="1:13" ht="15.95" customHeight="1" x14ac:dyDescent="0.15">
      <c r="A62" s="19" t="s">
        <v>7</v>
      </c>
      <c r="B62" s="1">
        <v>2478</v>
      </c>
      <c r="C62" s="1">
        <v>3054</v>
      </c>
      <c r="D62" s="1">
        <v>3490</v>
      </c>
      <c r="E62" s="1">
        <f>SUM(C62:D62)</f>
        <v>6544</v>
      </c>
      <c r="F62" s="1">
        <v>9</v>
      </c>
      <c r="G62" s="1">
        <v>7</v>
      </c>
      <c r="H62" s="1">
        <v>3</v>
      </c>
      <c r="I62" s="1">
        <v>3</v>
      </c>
      <c r="J62" s="12">
        <v>1</v>
      </c>
      <c r="K62" s="101"/>
      <c r="L62" s="104"/>
    </row>
    <row r="63" spans="1:13" ht="15.95" customHeight="1" x14ac:dyDescent="0.15">
      <c r="A63" s="19" t="s">
        <v>8</v>
      </c>
      <c r="B63" s="1">
        <v>3115</v>
      </c>
      <c r="C63" s="1">
        <v>3983</v>
      </c>
      <c r="D63" s="1">
        <v>4452</v>
      </c>
      <c r="E63" s="1">
        <f>SUM(C63:D63)</f>
        <v>8435</v>
      </c>
      <c r="F63" s="1">
        <v>4</v>
      </c>
      <c r="G63" s="1">
        <v>11</v>
      </c>
      <c r="H63" s="1">
        <v>5</v>
      </c>
      <c r="I63" s="1">
        <v>9</v>
      </c>
      <c r="J63" s="12"/>
      <c r="K63" s="101"/>
      <c r="L63" s="104"/>
    </row>
    <row r="64" spans="1:13" ht="15.95" customHeight="1" thickBot="1" x14ac:dyDescent="0.2">
      <c r="A64" s="20" t="s">
        <v>9</v>
      </c>
      <c r="B64" s="1">
        <v>1568</v>
      </c>
      <c r="C64" s="1">
        <v>2248</v>
      </c>
      <c r="D64" s="1">
        <v>2464</v>
      </c>
      <c r="E64" s="1">
        <f>SUM(C64:D64)</f>
        <v>4712</v>
      </c>
      <c r="F64" s="1">
        <v>4</v>
      </c>
      <c r="G64" s="1">
        <v>4</v>
      </c>
      <c r="H64" s="1">
        <v>6</v>
      </c>
      <c r="I64" s="1">
        <v>4</v>
      </c>
      <c r="J64" s="12"/>
      <c r="K64" s="101"/>
      <c r="L64" s="104"/>
    </row>
    <row r="65" spans="1:13" ht="15.95" customHeight="1" thickBot="1" x14ac:dyDescent="0.2">
      <c r="A65" s="21" t="s">
        <v>17</v>
      </c>
      <c r="B65" s="2">
        <f t="shared" ref="B65:J65" si="9">SUM(B61:B64)</f>
        <v>11663</v>
      </c>
      <c r="C65" s="2">
        <f t="shared" si="9"/>
        <v>14755</v>
      </c>
      <c r="D65" s="2">
        <f t="shared" si="9"/>
        <v>16494</v>
      </c>
      <c r="E65" s="2">
        <f t="shared" si="9"/>
        <v>31249</v>
      </c>
      <c r="F65" s="2">
        <f t="shared" si="9"/>
        <v>24</v>
      </c>
      <c r="G65" s="2">
        <f t="shared" si="9"/>
        <v>31</v>
      </c>
      <c r="H65" s="2">
        <f t="shared" si="9"/>
        <v>19</v>
      </c>
      <c r="I65" s="2">
        <f t="shared" si="9"/>
        <v>27</v>
      </c>
      <c r="J65" s="2">
        <f t="shared" si="9"/>
        <v>2</v>
      </c>
      <c r="K65" s="102"/>
      <c r="L65" s="105"/>
      <c r="M65" t="str">
        <f>IF(SUM(F65:J65)=0,"",IF((E57+F65-G65+H65-I65+J65)=E65,"","エラー"))</f>
        <v/>
      </c>
    </row>
    <row r="66" spans="1:13" ht="15.95" customHeight="1" x14ac:dyDescent="0.15"/>
    <row r="67" spans="1:13" ht="15.95" customHeight="1" thickBot="1" x14ac:dyDescent="0.2">
      <c r="A67" t="s">
        <v>91</v>
      </c>
      <c r="L67" s="22" t="s">
        <v>14</v>
      </c>
    </row>
    <row r="68" spans="1:13" ht="15.95" customHeight="1" x14ac:dyDescent="0.15">
      <c r="A68" s="15" t="s">
        <v>16</v>
      </c>
      <c r="B68" s="16" t="s">
        <v>0</v>
      </c>
      <c r="C68" s="16" t="s">
        <v>1</v>
      </c>
      <c r="D68" s="16" t="s">
        <v>2</v>
      </c>
      <c r="E68" s="16" t="s">
        <v>3</v>
      </c>
      <c r="F68" s="16" t="s">
        <v>12</v>
      </c>
      <c r="G68" s="16" t="s">
        <v>13</v>
      </c>
      <c r="H68" s="16" t="s">
        <v>10</v>
      </c>
      <c r="I68" s="16" t="s">
        <v>11</v>
      </c>
      <c r="J68" s="17" t="s">
        <v>15</v>
      </c>
      <c r="K68" s="16" t="s">
        <v>4</v>
      </c>
      <c r="L68" s="18" t="s">
        <v>5</v>
      </c>
    </row>
    <row r="69" spans="1:13" ht="15.95" customHeight="1" x14ac:dyDescent="0.15">
      <c r="A69" s="19" t="s">
        <v>6</v>
      </c>
      <c r="B69" s="1">
        <v>4500</v>
      </c>
      <c r="C69" s="1">
        <v>5458</v>
      </c>
      <c r="D69" s="1">
        <v>6082</v>
      </c>
      <c r="E69" s="1">
        <f>SUM(C69:D69)</f>
        <v>11540</v>
      </c>
      <c r="F69" s="1">
        <v>8</v>
      </c>
      <c r="G69" s="1">
        <v>9</v>
      </c>
      <c r="H69" s="1">
        <v>10</v>
      </c>
      <c r="I69" s="1">
        <v>23</v>
      </c>
      <c r="J69" s="12"/>
      <c r="K69" s="100">
        <v>9572</v>
      </c>
      <c r="L69" s="103">
        <f>(ROUND(K69/E73,4))*100</f>
        <v>30.659999999999997</v>
      </c>
    </row>
    <row r="70" spans="1:13" ht="15.95" customHeight="1" x14ac:dyDescent="0.15">
      <c r="A70" s="19" t="s">
        <v>7</v>
      </c>
      <c r="B70" s="1">
        <v>2482</v>
      </c>
      <c r="C70" s="1">
        <v>3049</v>
      </c>
      <c r="D70" s="1">
        <v>3496</v>
      </c>
      <c r="E70" s="1">
        <f>SUM(C70:D70)</f>
        <v>6545</v>
      </c>
      <c r="F70" s="1">
        <v>6</v>
      </c>
      <c r="G70" s="1">
        <v>9</v>
      </c>
      <c r="H70" s="1">
        <v>5</v>
      </c>
      <c r="I70" s="1">
        <v>7</v>
      </c>
      <c r="J70" s="12"/>
      <c r="K70" s="101"/>
      <c r="L70" s="104"/>
    </row>
    <row r="71" spans="1:13" ht="15.95" customHeight="1" x14ac:dyDescent="0.15">
      <c r="A71" s="19" t="s">
        <v>8</v>
      </c>
      <c r="B71" s="1">
        <v>3109</v>
      </c>
      <c r="C71" s="1">
        <v>3983</v>
      </c>
      <c r="D71" s="1">
        <v>4440</v>
      </c>
      <c r="E71" s="1">
        <f>SUM(C71:D71)</f>
        <v>8423</v>
      </c>
      <c r="F71" s="1">
        <v>7</v>
      </c>
      <c r="G71" s="1">
        <v>14</v>
      </c>
      <c r="H71" s="1">
        <v>6</v>
      </c>
      <c r="I71" s="1">
        <v>10</v>
      </c>
      <c r="J71" s="12"/>
      <c r="K71" s="101"/>
      <c r="L71" s="104"/>
    </row>
    <row r="72" spans="1:13" ht="15.95" customHeight="1" thickBot="1" x14ac:dyDescent="0.2">
      <c r="A72" s="20" t="s">
        <v>9</v>
      </c>
      <c r="B72" s="1">
        <v>1570</v>
      </c>
      <c r="C72" s="1">
        <v>2246</v>
      </c>
      <c r="D72" s="1">
        <v>2461</v>
      </c>
      <c r="E72" s="1">
        <f>SUM(C72:D72)</f>
        <v>4707</v>
      </c>
      <c r="F72" s="1">
        <v>3</v>
      </c>
      <c r="G72" s="1">
        <v>5</v>
      </c>
      <c r="H72" s="1">
        <v>4</v>
      </c>
      <c r="I72" s="1">
        <v>7</v>
      </c>
      <c r="J72" s="12">
        <v>1</v>
      </c>
      <c r="K72" s="101"/>
      <c r="L72" s="104"/>
    </row>
    <row r="73" spans="1:13" ht="15.95" customHeight="1" thickBot="1" x14ac:dyDescent="0.2">
      <c r="A73" s="21" t="s">
        <v>17</v>
      </c>
      <c r="B73" s="2">
        <f t="shared" ref="B73:J73" si="10">SUM(B69:B72)</f>
        <v>11661</v>
      </c>
      <c r="C73" s="2">
        <f t="shared" si="10"/>
        <v>14736</v>
      </c>
      <c r="D73" s="2">
        <f t="shared" si="10"/>
        <v>16479</v>
      </c>
      <c r="E73" s="2">
        <f t="shared" si="10"/>
        <v>31215</v>
      </c>
      <c r="F73" s="2">
        <f t="shared" si="10"/>
        <v>24</v>
      </c>
      <c r="G73" s="2">
        <f t="shared" si="10"/>
        <v>37</v>
      </c>
      <c r="H73" s="2">
        <f t="shared" si="10"/>
        <v>25</v>
      </c>
      <c r="I73" s="2">
        <f t="shared" si="10"/>
        <v>47</v>
      </c>
      <c r="J73" s="2">
        <f t="shared" si="10"/>
        <v>1</v>
      </c>
      <c r="K73" s="102"/>
      <c r="L73" s="105"/>
      <c r="M73" t="str">
        <f>IF(SUM(F73:J73)=0,"",IF((E65+F73-G73+H73-I73+J73)=E73,"","エラー"))</f>
        <v/>
      </c>
    </row>
    <row r="74" spans="1:13" ht="15.95" customHeight="1" x14ac:dyDescent="0.15"/>
    <row r="75" spans="1:13" ht="15.95" customHeight="1" thickBot="1" x14ac:dyDescent="0.2">
      <c r="A75" t="s">
        <v>92</v>
      </c>
      <c r="L75" s="22" t="s">
        <v>14</v>
      </c>
    </row>
    <row r="76" spans="1:13" ht="15.95" customHeight="1" x14ac:dyDescent="0.15">
      <c r="A76" s="15" t="s">
        <v>16</v>
      </c>
      <c r="B76" s="16" t="s">
        <v>0</v>
      </c>
      <c r="C76" s="16" t="s">
        <v>1</v>
      </c>
      <c r="D76" s="16" t="s">
        <v>2</v>
      </c>
      <c r="E76" s="16" t="s">
        <v>3</v>
      </c>
      <c r="F76" s="16" t="s">
        <v>12</v>
      </c>
      <c r="G76" s="16" t="s">
        <v>13</v>
      </c>
      <c r="H76" s="16" t="s">
        <v>10</v>
      </c>
      <c r="I76" s="16" t="s">
        <v>11</v>
      </c>
      <c r="J76" s="17" t="s">
        <v>15</v>
      </c>
      <c r="K76" s="16" t="s">
        <v>4</v>
      </c>
      <c r="L76" s="18" t="s">
        <v>5</v>
      </c>
    </row>
    <row r="77" spans="1:13" ht="15.95" customHeight="1" x14ac:dyDescent="0.15">
      <c r="A77" s="19" t="s">
        <v>6</v>
      </c>
      <c r="B77" s="1">
        <v>4497</v>
      </c>
      <c r="C77" s="1">
        <v>5459</v>
      </c>
      <c r="D77" s="1">
        <v>6079</v>
      </c>
      <c r="E77" s="1">
        <f>SUM(C77:D77)</f>
        <v>11538</v>
      </c>
      <c r="F77" s="1">
        <v>14</v>
      </c>
      <c r="G77" s="1">
        <v>18</v>
      </c>
      <c r="H77" s="1">
        <v>16</v>
      </c>
      <c r="I77" s="1">
        <v>21</v>
      </c>
      <c r="J77" s="12"/>
      <c r="K77" s="100">
        <v>9578</v>
      </c>
      <c r="L77" s="103">
        <f>(ROUND(K77/E81,4))*100</f>
        <v>30.680000000000003</v>
      </c>
    </row>
    <row r="78" spans="1:13" ht="15.95" customHeight="1" x14ac:dyDescent="0.15">
      <c r="A78" s="19" t="s">
        <v>7</v>
      </c>
      <c r="B78" s="1">
        <v>2486</v>
      </c>
      <c r="C78" s="1">
        <v>3047</v>
      </c>
      <c r="D78" s="1">
        <v>3494</v>
      </c>
      <c r="E78" s="1">
        <f>SUM(C78:D78)</f>
        <v>6541</v>
      </c>
      <c r="F78" s="1">
        <v>4</v>
      </c>
      <c r="G78" s="1">
        <v>3</v>
      </c>
      <c r="H78" s="1">
        <v>10</v>
      </c>
      <c r="I78" s="1">
        <v>5</v>
      </c>
      <c r="J78" s="12"/>
      <c r="K78" s="101"/>
      <c r="L78" s="104"/>
    </row>
    <row r="79" spans="1:13" ht="15.95" customHeight="1" x14ac:dyDescent="0.15">
      <c r="A79" s="19" t="s">
        <v>8</v>
      </c>
      <c r="B79" s="1">
        <v>3109</v>
      </c>
      <c r="C79" s="1">
        <v>3986</v>
      </c>
      <c r="D79" s="1">
        <v>4433</v>
      </c>
      <c r="E79" s="1">
        <f>SUM(C79:D79)</f>
        <v>8419</v>
      </c>
      <c r="F79" s="1">
        <v>10</v>
      </c>
      <c r="G79" s="1">
        <v>20</v>
      </c>
      <c r="H79" s="1">
        <v>11</v>
      </c>
      <c r="I79" s="1">
        <v>6</v>
      </c>
      <c r="J79" s="12"/>
      <c r="K79" s="101"/>
      <c r="L79" s="104"/>
    </row>
    <row r="80" spans="1:13" ht="15.95" customHeight="1" thickBot="1" x14ac:dyDescent="0.2">
      <c r="A80" s="20" t="s">
        <v>9</v>
      </c>
      <c r="B80" s="1">
        <v>1572</v>
      </c>
      <c r="C80" s="1">
        <v>2249</v>
      </c>
      <c r="D80" s="1">
        <v>2469</v>
      </c>
      <c r="E80" s="1">
        <f>SUM(C80:D80)</f>
        <v>4718</v>
      </c>
      <c r="F80" s="1">
        <v>5</v>
      </c>
      <c r="G80" s="1">
        <v>5</v>
      </c>
      <c r="H80" s="1">
        <v>13</v>
      </c>
      <c r="I80" s="1">
        <v>4</v>
      </c>
      <c r="J80" s="12"/>
      <c r="K80" s="101"/>
      <c r="L80" s="104"/>
    </row>
    <row r="81" spans="1:13" ht="15.95" customHeight="1" thickBot="1" x14ac:dyDescent="0.2">
      <c r="A81" s="21" t="s">
        <v>17</v>
      </c>
      <c r="B81" s="2">
        <f t="shared" ref="B81:J81" si="11">SUM(B77:B80)</f>
        <v>11664</v>
      </c>
      <c r="C81" s="2">
        <f t="shared" si="11"/>
        <v>14741</v>
      </c>
      <c r="D81" s="2">
        <f t="shared" si="11"/>
        <v>16475</v>
      </c>
      <c r="E81" s="2">
        <f t="shared" si="11"/>
        <v>31216</v>
      </c>
      <c r="F81" s="2">
        <f t="shared" si="11"/>
        <v>33</v>
      </c>
      <c r="G81" s="2">
        <f t="shared" si="11"/>
        <v>46</v>
      </c>
      <c r="H81" s="2">
        <f t="shared" si="11"/>
        <v>50</v>
      </c>
      <c r="I81" s="2">
        <f t="shared" si="11"/>
        <v>36</v>
      </c>
      <c r="J81" s="2">
        <f t="shared" si="11"/>
        <v>0</v>
      </c>
      <c r="K81" s="102"/>
      <c r="L81" s="105"/>
      <c r="M81" t="str">
        <f>IF(SUM(F81:J81)=0,"",IF((E73+F81-G81+H81-I81+J81)=E81,"","エラー"))</f>
        <v/>
      </c>
    </row>
    <row r="83" spans="1:13" ht="15.95" customHeight="1" thickBot="1" x14ac:dyDescent="0.2">
      <c r="A83" t="s">
        <v>93</v>
      </c>
      <c r="L83" s="22" t="s">
        <v>14</v>
      </c>
    </row>
    <row r="84" spans="1:13" ht="15.95" customHeight="1" x14ac:dyDescent="0.15">
      <c r="A84" s="15" t="s">
        <v>16</v>
      </c>
      <c r="B84" s="16" t="s">
        <v>0</v>
      </c>
      <c r="C84" s="16" t="s">
        <v>1</v>
      </c>
      <c r="D84" s="16" t="s">
        <v>2</v>
      </c>
      <c r="E84" s="16" t="s">
        <v>3</v>
      </c>
      <c r="F84" s="16" t="s">
        <v>12</v>
      </c>
      <c r="G84" s="16" t="s">
        <v>13</v>
      </c>
      <c r="H84" s="16" t="s">
        <v>10</v>
      </c>
      <c r="I84" s="16" t="s">
        <v>11</v>
      </c>
      <c r="J84" s="17" t="s">
        <v>15</v>
      </c>
      <c r="K84" s="16" t="s">
        <v>4</v>
      </c>
      <c r="L84" s="18" t="s">
        <v>5</v>
      </c>
    </row>
    <row r="85" spans="1:13" ht="15.95" customHeight="1" x14ac:dyDescent="0.15">
      <c r="A85" s="19" t="s">
        <v>6</v>
      </c>
      <c r="B85" s="1">
        <v>4493</v>
      </c>
      <c r="C85" s="1">
        <v>5464</v>
      </c>
      <c r="D85" s="1">
        <v>6070</v>
      </c>
      <c r="E85" s="1">
        <f>SUM(C85:D85)</f>
        <v>11534</v>
      </c>
      <c r="F85" s="1">
        <v>7</v>
      </c>
      <c r="G85" s="1">
        <v>12</v>
      </c>
      <c r="H85" s="1">
        <v>16</v>
      </c>
      <c r="I85" s="1">
        <v>21</v>
      </c>
      <c r="J85" s="12">
        <v>3</v>
      </c>
      <c r="K85" s="100">
        <v>9578</v>
      </c>
      <c r="L85" s="103">
        <f>(ROUND(K85/E89,4))*100</f>
        <v>30.69</v>
      </c>
    </row>
    <row r="86" spans="1:13" ht="15.95" customHeight="1" x14ac:dyDescent="0.15">
      <c r="A86" s="19" t="s">
        <v>7</v>
      </c>
      <c r="B86" s="1">
        <v>2484</v>
      </c>
      <c r="C86" s="1">
        <v>3042</v>
      </c>
      <c r="D86" s="1">
        <v>3495</v>
      </c>
      <c r="E86" s="1">
        <f>SUM(C86:D86)</f>
        <v>6537</v>
      </c>
      <c r="F86" s="1">
        <v>4</v>
      </c>
      <c r="G86" s="1">
        <v>11</v>
      </c>
      <c r="H86" s="1">
        <v>13</v>
      </c>
      <c r="I86" s="1">
        <v>8</v>
      </c>
      <c r="J86" s="12">
        <v>1</v>
      </c>
      <c r="K86" s="101"/>
      <c r="L86" s="104"/>
    </row>
    <row r="87" spans="1:13" ht="15.95" customHeight="1" x14ac:dyDescent="0.15">
      <c r="A87" s="19" t="s">
        <v>8</v>
      </c>
      <c r="B87" s="1">
        <v>3108</v>
      </c>
      <c r="C87" s="1">
        <v>3988</v>
      </c>
      <c r="D87" s="1">
        <v>4430</v>
      </c>
      <c r="E87" s="1">
        <f>SUM(C87:D87)</f>
        <v>8418</v>
      </c>
      <c r="F87" s="1">
        <v>5</v>
      </c>
      <c r="G87" s="1">
        <v>10</v>
      </c>
      <c r="H87" s="1">
        <v>14</v>
      </c>
      <c r="I87" s="1">
        <v>11</v>
      </c>
      <c r="J87" s="12"/>
      <c r="K87" s="101"/>
      <c r="L87" s="104"/>
    </row>
    <row r="88" spans="1:13" ht="15.95" customHeight="1" thickBot="1" x14ac:dyDescent="0.2">
      <c r="A88" s="20" t="s">
        <v>9</v>
      </c>
      <c r="B88" s="1">
        <v>1575</v>
      </c>
      <c r="C88" s="1">
        <v>2249</v>
      </c>
      <c r="D88" s="1">
        <v>2469</v>
      </c>
      <c r="E88" s="1">
        <f>SUM(C88:D88)</f>
        <v>4718</v>
      </c>
      <c r="F88" s="1">
        <v>6</v>
      </c>
      <c r="G88" s="1">
        <v>4</v>
      </c>
      <c r="H88" s="1">
        <v>8</v>
      </c>
      <c r="I88" s="1">
        <v>10</v>
      </c>
      <c r="J88" s="12">
        <v>1</v>
      </c>
      <c r="K88" s="101"/>
      <c r="L88" s="104"/>
    </row>
    <row r="89" spans="1:13" ht="15.95" customHeight="1" thickBot="1" x14ac:dyDescent="0.2">
      <c r="A89" s="21" t="s">
        <v>17</v>
      </c>
      <c r="B89" s="2">
        <f t="shared" ref="B89:J89" si="12">SUM(B85:B88)</f>
        <v>11660</v>
      </c>
      <c r="C89" s="2">
        <f t="shared" si="12"/>
        <v>14743</v>
      </c>
      <c r="D89" s="2">
        <f t="shared" si="12"/>
        <v>16464</v>
      </c>
      <c r="E89" s="2">
        <f t="shared" si="12"/>
        <v>31207</v>
      </c>
      <c r="F89" s="2">
        <f t="shared" si="12"/>
        <v>22</v>
      </c>
      <c r="G89" s="2">
        <f t="shared" si="12"/>
        <v>37</v>
      </c>
      <c r="H89" s="2">
        <f t="shared" si="12"/>
        <v>51</v>
      </c>
      <c r="I89" s="2">
        <f t="shared" si="12"/>
        <v>50</v>
      </c>
      <c r="J89" s="2">
        <f t="shared" si="12"/>
        <v>5</v>
      </c>
      <c r="K89" s="102"/>
      <c r="L89" s="105"/>
      <c r="M89" t="str">
        <f>IF(SUM(F89:J89)=0,"",IF((E81+F89-G89+H89-I89+J89)=E89,"","エラー"))</f>
        <v/>
      </c>
    </row>
    <row r="90" spans="1:13" ht="15.95" customHeight="1" x14ac:dyDescent="0.15"/>
    <row r="91" spans="1:13" ht="15.95" customHeight="1" thickBot="1" x14ac:dyDescent="0.2">
      <c r="A91" t="s">
        <v>94</v>
      </c>
      <c r="L91" s="22" t="s">
        <v>14</v>
      </c>
    </row>
    <row r="92" spans="1:13" ht="15.95" customHeight="1" x14ac:dyDescent="0.15">
      <c r="A92" s="15" t="s">
        <v>16</v>
      </c>
      <c r="B92" s="16" t="s">
        <v>0</v>
      </c>
      <c r="C92" s="16" t="s">
        <v>1</v>
      </c>
      <c r="D92" s="16" t="s">
        <v>2</v>
      </c>
      <c r="E92" s="16" t="s">
        <v>3</v>
      </c>
      <c r="F92" s="16" t="s">
        <v>12</v>
      </c>
      <c r="G92" s="16" t="s">
        <v>13</v>
      </c>
      <c r="H92" s="16" t="s">
        <v>10</v>
      </c>
      <c r="I92" s="16" t="s">
        <v>11</v>
      </c>
      <c r="J92" s="17" t="s">
        <v>15</v>
      </c>
      <c r="K92" s="16" t="s">
        <v>4</v>
      </c>
      <c r="L92" s="18" t="s">
        <v>5</v>
      </c>
    </row>
    <row r="93" spans="1:13" ht="15.95" customHeight="1" x14ac:dyDescent="0.15">
      <c r="A93" s="19" t="s">
        <v>6</v>
      </c>
      <c r="B93" s="1">
        <v>4443</v>
      </c>
      <c r="C93" s="1">
        <v>5393</v>
      </c>
      <c r="D93" s="1">
        <v>5984</v>
      </c>
      <c r="E93" s="1">
        <f>SUM(C93:D93)</f>
        <v>11377</v>
      </c>
      <c r="F93" s="1">
        <v>10</v>
      </c>
      <c r="G93" s="1">
        <v>15</v>
      </c>
      <c r="H93" s="1">
        <v>133</v>
      </c>
      <c r="I93" s="1">
        <v>289</v>
      </c>
      <c r="J93" s="12">
        <v>1</v>
      </c>
      <c r="K93" s="100">
        <v>9576</v>
      </c>
      <c r="L93" s="103">
        <f>(ROUND(K93/E97,4))*100</f>
        <v>30.98</v>
      </c>
    </row>
    <row r="94" spans="1:13" ht="15.95" customHeight="1" x14ac:dyDescent="0.15">
      <c r="A94" s="19" t="s">
        <v>7</v>
      </c>
      <c r="B94" s="1">
        <v>2487</v>
      </c>
      <c r="C94" s="1">
        <v>3032</v>
      </c>
      <c r="D94" s="1">
        <v>3467</v>
      </c>
      <c r="E94" s="1">
        <f>SUM(C94:D94)</f>
        <v>6499</v>
      </c>
      <c r="F94" s="1">
        <v>5</v>
      </c>
      <c r="G94" s="1">
        <v>13</v>
      </c>
      <c r="H94" s="1">
        <v>19</v>
      </c>
      <c r="I94" s="1">
        <v>52</v>
      </c>
      <c r="J94" s="12">
        <v>1</v>
      </c>
      <c r="K94" s="101"/>
      <c r="L94" s="104"/>
    </row>
    <row r="95" spans="1:13" ht="15.95" customHeight="1" x14ac:dyDescent="0.15">
      <c r="A95" s="19" t="s">
        <v>8</v>
      </c>
      <c r="B95" s="1">
        <v>3106</v>
      </c>
      <c r="C95" s="1">
        <v>3963</v>
      </c>
      <c r="D95" s="1">
        <v>4419</v>
      </c>
      <c r="E95" s="1">
        <f>SUM(C95:D95)</f>
        <v>8382</v>
      </c>
      <c r="F95" s="1">
        <v>8</v>
      </c>
      <c r="G95" s="1">
        <v>4</v>
      </c>
      <c r="H95" s="1">
        <v>23</v>
      </c>
      <c r="I95" s="1">
        <v>70</v>
      </c>
      <c r="J95" s="12"/>
      <c r="K95" s="101"/>
      <c r="L95" s="104"/>
    </row>
    <row r="96" spans="1:13" ht="15.95" customHeight="1" thickBot="1" x14ac:dyDescent="0.2">
      <c r="A96" s="20" t="s">
        <v>9</v>
      </c>
      <c r="B96" s="1">
        <v>1565</v>
      </c>
      <c r="C96" s="1">
        <v>2217</v>
      </c>
      <c r="D96" s="1">
        <v>2439</v>
      </c>
      <c r="E96" s="1">
        <f>SUM(C96:D96)</f>
        <v>4656</v>
      </c>
      <c r="F96" s="1">
        <v>2</v>
      </c>
      <c r="G96" s="1">
        <v>6</v>
      </c>
      <c r="H96" s="1">
        <v>10</v>
      </c>
      <c r="I96" s="1">
        <v>58</v>
      </c>
      <c r="J96" s="12">
        <v>2</v>
      </c>
      <c r="K96" s="101"/>
      <c r="L96" s="104"/>
    </row>
    <row r="97" spans="1:13" ht="15.95" customHeight="1" thickBot="1" x14ac:dyDescent="0.2">
      <c r="A97" s="21" t="s">
        <v>17</v>
      </c>
      <c r="B97" s="2">
        <f t="shared" ref="B97:J97" si="13">SUM(B93:B96)</f>
        <v>11601</v>
      </c>
      <c r="C97" s="2">
        <f t="shared" si="13"/>
        <v>14605</v>
      </c>
      <c r="D97" s="2">
        <f t="shared" si="13"/>
        <v>16309</v>
      </c>
      <c r="E97" s="2">
        <f t="shared" si="13"/>
        <v>30914</v>
      </c>
      <c r="F97" s="2">
        <f t="shared" si="13"/>
        <v>25</v>
      </c>
      <c r="G97" s="2">
        <f t="shared" si="13"/>
        <v>38</v>
      </c>
      <c r="H97" s="2">
        <f t="shared" si="13"/>
        <v>185</v>
      </c>
      <c r="I97" s="2">
        <f t="shared" si="13"/>
        <v>469</v>
      </c>
      <c r="J97" s="2">
        <f t="shared" si="13"/>
        <v>4</v>
      </c>
      <c r="K97" s="102"/>
      <c r="L97" s="105"/>
      <c r="M97" t="str">
        <f>IF(SUM(F97:J97)=0,"",IF((E89+F97-G97+H97-I97+J97)=E97,"","エラー"))</f>
        <v/>
      </c>
    </row>
    <row r="99" spans="1:13" ht="15.95" customHeight="1" thickBot="1" x14ac:dyDescent="0.2">
      <c r="A99" t="s">
        <v>95</v>
      </c>
      <c r="L99" s="22" t="s">
        <v>14</v>
      </c>
    </row>
    <row r="100" spans="1:13" ht="15.95" customHeight="1" x14ac:dyDescent="0.15">
      <c r="A100" s="15" t="s">
        <v>16</v>
      </c>
      <c r="B100" s="16" t="s">
        <v>0</v>
      </c>
      <c r="C100" s="16" t="s">
        <v>1</v>
      </c>
      <c r="D100" s="16" t="s">
        <v>2</v>
      </c>
      <c r="E100" s="16" t="s">
        <v>3</v>
      </c>
      <c r="F100" s="16" t="s">
        <v>12</v>
      </c>
      <c r="G100" s="16" t="s">
        <v>13</v>
      </c>
      <c r="H100" s="16" t="s">
        <v>10</v>
      </c>
      <c r="I100" s="16" t="s">
        <v>11</v>
      </c>
      <c r="J100" s="17" t="s">
        <v>15</v>
      </c>
      <c r="K100" s="16" t="s">
        <v>4</v>
      </c>
      <c r="L100" s="18" t="s">
        <v>5</v>
      </c>
    </row>
    <row r="101" spans="1:13" ht="15.95" customHeight="1" x14ac:dyDescent="0.15">
      <c r="A101" s="19" t="s">
        <v>6</v>
      </c>
      <c r="B101" s="1">
        <v>4508</v>
      </c>
      <c r="C101" s="1">
        <v>5470</v>
      </c>
      <c r="D101" s="1">
        <v>6002</v>
      </c>
      <c r="E101" s="1">
        <f>SUM(C101:D101)</f>
        <v>11472</v>
      </c>
      <c r="F101" s="1">
        <v>8</v>
      </c>
      <c r="G101" s="1">
        <v>17</v>
      </c>
      <c r="H101" s="1">
        <v>149</v>
      </c>
      <c r="I101" s="1">
        <v>44</v>
      </c>
      <c r="J101" s="12">
        <v>1</v>
      </c>
      <c r="K101" s="100">
        <v>9566</v>
      </c>
      <c r="L101" s="103">
        <f>(ROUND(K101/E105,4))*100</f>
        <v>30.86</v>
      </c>
    </row>
    <row r="102" spans="1:13" ht="15.95" customHeight="1" x14ac:dyDescent="0.15">
      <c r="A102" s="19" t="s">
        <v>7</v>
      </c>
      <c r="B102" s="1">
        <v>2488</v>
      </c>
      <c r="C102" s="1">
        <v>3030</v>
      </c>
      <c r="D102" s="1">
        <v>3472</v>
      </c>
      <c r="E102" s="1">
        <f>SUM(C102:D102)</f>
        <v>6502</v>
      </c>
      <c r="F102" s="1">
        <v>2</v>
      </c>
      <c r="G102" s="1">
        <v>13</v>
      </c>
      <c r="H102" s="1">
        <v>17</v>
      </c>
      <c r="I102" s="1">
        <v>14</v>
      </c>
      <c r="J102" s="12">
        <v>1</v>
      </c>
      <c r="K102" s="101"/>
      <c r="L102" s="104"/>
    </row>
    <row r="103" spans="1:13" ht="15.95" customHeight="1" x14ac:dyDescent="0.15">
      <c r="A103" s="19" t="s">
        <v>8</v>
      </c>
      <c r="B103" s="1">
        <v>3115</v>
      </c>
      <c r="C103" s="1">
        <v>3960</v>
      </c>
      <c r="D103" s="1">
        <v>4410</v>
      </c>
      <c r="E103" s="1">
        <f>SUM(C103:D103)</f>
        <v>8370</v>
      </c>
      <c r="F103" s="1">
        <v>4</v>
      </c>
      <c r="G103" s="1">
        <v>12</v>
      </c>
      <c r="H103" s="1">
        <v>21</v>
      </c>
      <c r="I103" s="1">
        <v>16</v>
      </c>
      <c r="J103" s="12"/>
      <c r="K103" s="101"/>
      <c r="L103" s="104"/>
    </row>
    <row r="104" spans="1:13" ht="15.95" customHeight="1" thickBot="1" x14ac:dyDescent="0.2">
      <c r="A104" s="20" t="s">
        <v>9</v>
      </c>
      <c r="B104" s="1">
        <v>1565</v>
      </c>
      <c r="C104" s="1">
        <v>2224</v>
      </c>
      <c r="D104" s="1">
        <v>2435</v>
      </c>
      <c r="E104" s="1">
        <f>SUM(C104:D104)</f>
        <v>4659</v>
      </c>
      <c r="F104" s="1">
        <v>5</v>
      </c>
      <c r="G104" s="1">
        <v>7</v>
      </c>
      <c r="H104" s="1">
        <v>20</v>
      </c>
      <c r="I104" s="1">
        <v>17</v>
      </c>
      <c r="J104" s="12">
        <v>1</v>
      </c>
      <c r="K104" s="101"/>
      <c r="L104" s="104"/>
    </row>
    <row r="105" spans="1:13" ht="15.95" customHeight="1" thickBot="1" x14ac:dyDescent="0.2">
      <c r="A105" s="21" t="s">
        <v>17</v>
      </c>
      <c r="B105" s="2">
        <f t="shared" ref="B105:J105" si="14">SUM(B101:B104)</f>
        <v>11676</v>
      </c>
      <c r="C105" s="2">
        <f t="shared" si="14"/>
        <v>14684</v>
      </c>
      <c r="D105" s="2">
        <f t="shared" si="14"/>
        <v>16319</v>
      </c>
      <c r="E105" s="2">
        <f t="shared" si="14"/>
        <v>31003</v>
      </c>
      <c r="F105" s="2">
        <f t="shared" si="14"/>
        <v>19</v>
      </c>
      <c r="G105" s="2">
        <f t="shared" si="14"/>
        <v>49</v>
      </c>
      <c r="H105" s="2">
        <f t="shared" si="14"/>
        <v>207</v>
      </c>
      <c r="I105" s="2">
        <f t="shared" si="14"/>
        <v>91</v>
      </c>
      <c r="J105" s="2">
        <f t="shared" si="14"/>
        <v>3</v>
      </c>
      <c r="K105" s="102"/>
      <c r="L105" s="105"/>
      <c r="M105" t="str">
        <f>IF(SUM(F105:J105)=0,"",IF((E97+F105-G105+H105-I105+J105)=E105,"","エラー"))</f>
        <v/>
      </c>
    </row>
  </sheetData>
  <mergeCells count="26">
    <mergeCell ref="K85:K89"/>
    <mergeCell ref="L85:L89"/>
    <mergeCell ref="K93:K97"/>
    <mergeCell ref="L93:L97"/>
    <mergeCell ref="K61:K65"/>
    <mergeCell ref="L61:L65"/>
    <mergeCell ref="K69:K73"/>
    <mergeCell ref="L69:L73"/>
    <mergeCell ref="K77:K81"/>
    <mergeCell ref="L77:L81"/>
    <mergeCell ref="K101:K105"/>
    <mergeCell ref="L101:L105"/>
    <mergeCell ref="K5:K9"/>
    <mergeCell ref="L5:L9"/>
    <mergeCell ref="K13:K17"/>
    <mergeCell ref="L13:L17"/>
    <mergeCell ref="K21:K25"/>
    <mergeCell ref="L21:L25"/>
    <mergeCell ref="K29:K33"/>
    <mergeCell ref="L29:L33"/>
    <mergeCell ref="K37:K41"/>
    <mergeCell ref="L37:L41"/>
    <mergeCell ref="K45:K49"/>
    <mergeCell ref="L45:L49"/>
    <mergeCell ref="K53:K57"/>
    <mergeCell ref="L53:L57"/>
  </mergeCells>
  <phoneticPr fontId="2"/>
  <conditionalFormatting sqref="M17 M9 M25 M33 M41 M49 M57 M65 M73 M81 M89 M97 M105">
    <cfRule type="cellIs" dxfId="2" priority="1" stopIfTrue="1" operator="equal">
      <formula>"エラー"</formula>
    </cfRule>
  </conditionalFormatting>
  <pageMargins left="0.78740157480314965" right="0.2" top="0.71" bottom="0.18" header="0.16" footer="0.17"/>
  <pageSetup paperSize="9" scale="97" orientation="portrait" horizontalDpi="300" verticalDpi="300" r:id="rId1"/>
  <headerFooter alignWithMargins="0"/>
  <rowBreaks count="1" manualBreakCount="1">
    <brk id="50" max="11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B105"/>
  <sheetViews>
    <sheetView showGridLines="0" view="pageBreakPreview" topLeftCell="D1" zoomScaleNormal="100" zoomScaleSheetLayoutView="100" workbookViewId="0">
      <selection activeCell="R19" sqref="R19:R21"/>
    </sheetView>
  </sheetViews>
  <sheetFormatPr defaultRowHeight="13.5" x14ac:dyDescent="0.15"/>
  <cols>
    <col min="1" max="1" width="10.625" customWidth="1"/>
    <col min="3" max="5" width="8.625" bestFit="1" customWidth="1"/>
    <col min="6" max="7" width="5.375" bestFit="1" customWidth="1"/>
    <col min="8" max="9" width="5.5" bestFit="1" customWidth="1"/>
    <col min="10" max="10" width="7.125" style="11" bestFit="1" customWidth="1"/>
    <col min="11" max="11" width="9.75" bestFit="1" customWidth="1"/>
    <col min="12" max="12" width="9.625" style="6" customWidth="1"/>
    <col min="13" max="13" width="10.625" customWidth="1"/>
    <col min="14" max="14" width="20.75" bestFit="1" customWidth="1"/>
    <col min="15" max="17" width="10.625" customWidth="1"/>
    <col min="18" max="21" width="9.125" bestFit="1" customWidth="1"/>
    <col min="22" max="26" width="11" bestFit="1" customWidth="1"/>
  </cols>
  <sheetData>
    <row r="1" spans="1:28" ht="21" x14ac:dyDescent="0.15">
      <c r="A1" s="24" t="s">
        <v>48</v>
      </c>
    </row>
    <row r="2" spans="1:28" ht="17.25" x14ac:dyDescent="0.15">
      <c r="A2" s="23" t="s">
        <v>82</v>
      </c>
    </row>
    <row r="3" spans="1:28" ht="15.95" customHeight="1" thickBot="1" x14ac:dyDescent="0.2">
      <c r="A3" t="s">
        <v>50</v>
      </c>
      <c r="L3" s="22" t="s">
        <v>14</v>
      </c>
      <c r="N3" t="s">
        <v>30</v>
      </c>
    </row>
    <row r="4" spans="1:28" ht="15.95" customHeight="1" x14ac:dyDescent="0.15">
      <c r="A4" s="15" t="s">
        <v>16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12</v>
      </c>
      <c r="G4" s="16" t="s">
        <v>13</v>
      </c>
      <c r="H4" s="16" t="s">
        <v>10</v>
      </c>
      <c r="I4" s="16" t="s">
        <v>11</v>
      </c>
      <c r="J4" s="17" t="s">
        <v>15</v>
      </c>
      <c r="K4" s="16" t="s">
        <v>4</v>
      </c>
      <c r="L4" s="18" t="s">
        <v>5</v>
      </c>
      <c r="N4" t="s">
        <v>32</v>
      </c>
    </row>
    <row r="5" spans="1:28" ht="15.95" customHeight="1" x14ac:dyDescent="0.15">
      <c r="A5" s="19" t="s">
        <v>6</v>
      </c>
      <c r="B5" s="1">
        <v>4512</v>
      </c>
      <c r="C5" s="1">
        <v>5598</v>
      </c>
      <c r="D5" s="1">
        <v>6266</v>
      </c>
      <c r="E5" s="1">
        <f>SUM(C5:D5)</f>
        <v>11864</v>
      </c>
      <c r="F5" s="1">
        <v>13</v>
      </c>
      <c r="G5" s="1">
        <v>7</v>
      </c>
      <c r="H5" s="1">
        <v>176</v>
      </c>
      <c r="I5" s="1">
        <v>51</v>
      </c>
      <c r="J5" s="12">
        <v>1</v>
      </c>
      <c r="K5" s="1">
        <v>3300</v>
      </c>
      <c r="L5" s="7">
        <f>(ROUND(K5/E5,4))*100</f>
        <v>27.82</v>
      </c>
      <c r="N5" s="31" t="s">
        <v>65</v>
      </c>
      <c r="O5" s="32" t="s">
        <v>67</v>
      </c>
      <c r="P5" s="33" t="s">
        <v>68</v>
      </c>
      <c r="Q5" s="33" t="s">
        <v>69</v>
      </c>
      <c r="R5" s="33" t="s">
        <v>70</v>
      </c>
      <c r="S5" s="33" t="s">
        <v>71</v>
      </c>
      <c r="T5" s="33" t="s">
        <v>72</v>
      </c>
      <c r="U5" s="33" t="s">
        <v>73</v>
      </c>
      <c r="V5" s="33" t="s">
        <v>74</v>
      </c>
      <c r="W5" s="33" t="s">
        <v>75</v>
      </c>
      <c r="X5" s="32" t="s">
        <v>76</v>
      </c>
      <c r="Y5" s="33" t="s">
        <v>77</v>
      </c>
      <c r="Z5" s="33" t="s">
        <v>78</v>
      </c>
      <c r="AA5" s="33" t="s">
        <v>81</v>
      </c>
    </row>
    <row r="6" spans="1:28" ht="15.95" customHeight="1" x14ac:dyDescent="0.15">
      <c r="A6" s="19" t="s">
        <v>7</v>
      </c>
      <c r="B6" s="1">
        <v>2454</v>
      </c>
      <c r="C6" s="1">
        <v>3112</v>
      </c>
      <c r="D6" s="1">
        <v>3523</v>
      </c>
      <c r="E6" s="1">
        <f>SUM(C6:D6)</f>
        <v>6635</v>
      </c>
      <c r="F6" s="1">
        <v>5</v>
      </c>
      <c r="G6" s="1">
        <v>4</v>
      </c>
      <c r="H6" s="1">
        <v>33</v>
      </c>
      <c r="I6" s="1">
        <v>10</v>
      </c>
      <c r="J6" s="12"/>
      <c r="K6" s="1">
        <v>2205</v>
      </c>
      <c r="L6" s="7">
        <f>(ROUND(K6/E6,4))*100</f>
        <v>33.229999999999997</v>
      </c>
      <c r="N6" s="27" t="s">
        <v>6</v>
      </c>
      <c r="O6" s="28">
        <f>E5</f>
        <v>11864</v>
      </c>
      <c r="P6" s="28">
        <f>E13</f>
        <v>11866</v>
      </c>
      <c r="Q6" s="28">
        <f>E21</f>
        <v>11859</v>
      </c>
      <c r="R6" s="28">
        <f>E29</f>
        <v>11852</v>
      </c>
      <c r="S6" s="28">
        <f>E37</f>
        <v>11827</v>
      </c>
      <c r="T6" s="28">
        <f>E45</f>
        <v>11823</v>
      </c>
      <c r="U6" s="28">
        <f>E53</f>
        <v>11838</v>
      </c>
      <c r="V6" s="28">
        <f>E61</f>
        <v>11818</v>
      </c>
      <c r="W6" s="28">
        <f>E69</f>
        <v>11823</v>
      </c>
      <c r="X6" s="28">
        <f>E77</f>
        <v>11810</v>
      </c>
      <c r="Y6" s="28">
        <f>E85</f>
        <v>11791</v>
      </c>
      <c r="Z6" s="28">
        <f>E93</f>
        <v>11587</v>
      </c>
      <c r="AA6" s="28">
        <f>E101</f>
        <v>11681</v>
      </c>
    </row>
    <row r="7" spans="1:28" ht="15.95" customHeight="1" x14ac:dyDescent="0.15">
      <c r="A7" s="19" t="s">
        <v>8</v>
      </c>
      <c r="B7" s="1">
        <v>3069</v>
      </c>
      <c r="C7" s="1">
        <v>4069</v>
      </c>
      <c r="D7" s="1">
        <v>4557</v>
      </c>
      <c r="E7" s="1">
        <f>SUM(C7:D7)</f>
        <v>8626</v>
      </c>
      <c r="F7" s="1">
        <v>6</v>
      </c>
      <c r="G7" s="1">
        <v>6</v>
      </c>
      <c r="H7" s="1">
        <v>30</v>
      </c>
      <c r="I7" s="1">
        <v>43</v>
      </c>
      <c r="J7" s="12">
        <v>1</v>
      </c>
      <c r="K7" s="1">
        <v>2755</v>
      </c>
      <c r="L7" s="7">
        <f>(ROUND(K7/E7,4))*100</f>
        <v>31.94</v>
      </c>
      <c r="N7" s="27" t="s">
        <v>7</v>
      </c>
      <c r="O7" s="28">
        <f>E6</f>
        <v>6635</v>
      </c>
      <c r="P7" s="28">
        <f>E14</f>
        <v>6626</v>
      </c>
      <c r="Q7" s="28">
        <f>E22</f>
        <v>6616</v>
      </c>
      <c r="R7" s="28">
        <f>E30</f>
        <v>6603</v>
      </c>
      <c r="S7" s="28">
        <f>E38</f>
        <v>6605</v>
      </c>
      <c r="T7" s="28">
        <f>E46</f>
        <v>6588</v>
      </c>
      <c r="U7" s="28">
        <f>E54</f>
        <v>6596</v>
      </c>
      <c r="V7" s="28">
        <f>E62</f>
        <v>6588</v>
      </c>
      <c r="W7" s="28">
        <f>E70</f>
        <v>6595</v>
      </c>
      <c r="X7" s="28">
        <f>E78</f>
        <v>6583</v>
      </c>
      <c r="Y7" s="28">
        <f>E86</f>
        <v>6588</v>
      </c>
      <c r="Z7" s="28">
        <f>E94</f>
        <v>6563</v>
      </c>
      <c r="AA7" s="28">
        <f>E102</f>
        <v>6549</v>
      </c>
    </row>
    <row r="8" spans="1:28" ht="15.95" customHeight="1" thickBot="1" x14ac:dyDescent="0.2">
      <c r="A8" s="20" t="s">
        <v>9</v>
      </c>
      <c r="B8" s="1">
        <v>1569</v>
      </c>
      <c r="C8" s="1">
        <v>2302</v>
      </c>
      <c r="D8" s="1">
        <v>2475</v>
      </c>
      <c r="E8" s="1">
        <f>SUM(C8:D8)</f>
        <v>4777</v>
      </c>
      <c r="F8" s="1">
        <v>6</v>
      </c>
      <c r="G8" s="1">
        <v>5</v>
      </c>
      <c r="H8" s="1">
        <v>20</v>
      </c>
      <c r="I8" s="1">
        <v>16</v>
      </c>
      <c r="J8" s="12"/>
      <c r="K8" s="1">
        <v>1341</v>
      </c>
      <c r="L8" s="8">
        <f>(ROUND(K8/E8,4))*100</f>
        <v>28.07</v>
      </c>
      <c r="N8" s="27" t="s">
        <v>8</v>
      </c>
      <c r="O8" s="28">
        <f>E7</f>
        <v>8626</v>
      </c>
      <c r="P8" s="28">
        <f>E15</f>
        <v>8614</v>
      </c>
      <c r="Q8" s="28">
        <f>E23</f>
        <v>8602</v>
      </c>
      <c r="R8" s="28">
        <f>E31</f>
        <v>8604</v>
      </c>
      <c r="S8" s="28">
        <f>E39</f>
        <v>8603</v>
      </c>
      <c r="T8" s="28">
        <f>E47</f>
        <v>8597</v>
      </c>
      <c r="U8" s="28">
        <f>E55</f>
        <v>8586</v>
      </c>
      <c r="V8" s="28">
        <f>E63</f>
        <v>8570</v>
      </c>
      <c r="W8" s="28">
        <f>E71</f>
        <v>8564</v>
      </c>
      <c r="X8" s="28">
        <f>E79</f>
        <v>8558</v>
      </c>
      <c r="Y8" s="28">
        <f>E87</f>
        <v>8561</v>
      </c>
      <c r="Z8" s="28">
        <f>E95</f>
        <v>8491</v>
      </c>
      <c r="AA8" s="28">
        <f>E103</f>
        <v>8482</v>
      </c>
    </row>
    <row r="9" spans="1:28" ht="15.95" customHeight="1" thickBot="1" x14ac:dyDescent="0.2">
      <c r="A9" s="21" t="s">
        <v>17</v>
      </c>
      <c r="B9" s="2">
        <f t="shared" ref="B9:K9" si="0">SUM(B5:B8)</f>
        <v>11604</v>
      </c>
      <c r="C9" s="2">
        <f t="shared" si="0"/>
        <v>15081</v>
      </c>
      <c r="D9" s="2">
        <f t="shared" si="0"/>
        <v>16821</v>
      </c>
      <c r="E9" s="2">
        <f t="shared" si="0"/>
        <v>31902</v>
      </c>
      <c r="F9" s="2">
        <f>SUM(F5:F8)</f>
        <v>30</v>
      </c>
      <c r="G9" s="2">
        <f>SUM(G5:G8)</f>
        <v>22</v>
      </c>
      <c r="H9" s="2">
        <f>SUM(H5:H8)</f>
        <v>259</v>
      </c>
      <c r="I9" s="2">
        <f>SUM(I5:I8)</f>
        <v>120</v>
      </c>
      <c r="J9" s="2">
        <f>SUM(J5:J8)</f>
        <v>2</v>
      </c>
      <c r="K9" s="2">
        <f t="shared" si="0"/>
        <v>9601</v>
      </c>
      <c r="L9" s="9">
        <f>(ROUND(K9/E9,4))*100</f>
        <v>30.099999999999998</v>
      </c>
      <c r="M9" t="str">
        <f>IF((H1８年度!E97+F9-G9+H9-I9+J9)=E9,"","エラー")</f>
        <v/>
      </c>
      <c r="N9" s="27" t="s">
        <v>9</v>
      </c>
      <c r="O9" s="28">
        <f>E8</f>
        <v>4777</v>
      </c>
      <c r="P9" s="28">
        <f>E16</f>
        <v>4773</v>
      </c>
      <c r="Q9" s="28">
        <f>E24</f>
        <v>4773</v>
      </c>
      <c r="R9" s="28">
        <f>E32</f>
        <v>4768</v>
      </c>
      <c r="S9" s="28">
        <f>E40</f>
        <v>4768</v>
      </c>
      <c r="T9" s="28">
        <f>E48</f>
        <v>4775</v>
      </c>
      <c r="U9" s="28">
        <f>E56</f>
        <v>4766</v>
      </c>
      <c r="V9" s="28">
        <f>E64</f>
        <v>4767</v>
      </c>
      <c r="W9" s="28">
        <f>E72</f>
        <v>4761</v>
      </c>
      <c r="X9" s="28">
        <f>E80</f>
        <v>4764</v>
      </c>
      <c r="Y9" s="28">
        <f>E88</f>
        <v>4753</v>
      </c>
      <c r="Z9" s="28">
        <f>E96</f>
        <v>4761</v>
      </c>
      <c r="AA9" s="28">
        <f>E104</f>
        <v>4748</v>
      </c>
    </row>
    <row r="10" spans="1:28" ht="15.95" customHeight="1" x14ac:dyDescent="0.15">
      <c r="N10" s="27" t="s">
        <v>33</v>
      </c>
      <c r="O10" s="28">
        <f t="shared" ref="O10:Z10" si="1">SUM(O6:O9)</f>
        <v>31902</v>
      </c>
      <c r="P10" s="28">
        <f t="shared" si="1"/>
        <v>31879</v>
      </c>
      <c r="Q10" s="28">
        <f t="shared" si="1"/>
        <v>31850</v>
      </c>
      <c r="R10" s="28">
        <f t="shared" si="1"/>
        <v>31827</v>
      </c>
      <c r="S10" s="28">
        <f t="shared" si="1"/>
        <v>31803</v>
      </c>
      <c r="T10" s="28">
        <f t="shared" si="1"/>
        <v>31783</v>
      </c>
      <c r="U10" s="28">
        <f t="shared" si="1"/>
        <v>31786</v>
      </c>
      <c r="V10" s="28">
        <f>SUM(V6:V9)</f>
        <v>31743</v>
      </c>
      <c r="W10" s="28">
        <f t="shared" si="1"/>
        <v>31743</v>
      </c>
      <c r="X10" s="28">
        <f t="shared" si="1"/>
        <v>31715</v>
      </c>
      <c r="Y10" s="28">
        <f t="shared" si="1"/>
        <v>31693</v>
      </c>
      <c r="Z10" s="28">
        <f t="shared" si="1"/>
        <v>31402</v>
      </c>
      <c r="AA10" s="28">
        <f>E105</f>
        <v>31460</v>
      </c>
    </row>
    <row r="11" spans="1:28" ht="15.95" customHeight="1" thickBot="1" x14ac:dyDescent="0.2">
      <c r="A11" t="s">
        <v>51</v>
      </c>
      <c r="L11" s="22" t="s">
        <v>14</v>
      </c>
      <c r="N11" s="27" t="s">
        <v>34</v>
      </c>
      <c r="O11" s="29">
        <f>IF(O6=0,"",(O10-H1８年度!E97))</f>
        <v>149</v>
      </c>
      <c r="P11" s="29">
        <f t="shared" ref="P11:Z11" si="2">IF(P6=0,"",(P10-O10))</f>
        <v>-23</v>
      </c>
      <c r="Q11" s="29">
        <f t="shared" si="2"/>
        <v>-29</v>
      </c>
      <c r="R11" s="29">
        <f t="shared" si="2"/>
        <v>-23</v>
      </c>
      <c r="S11" s="29">
        <f t="shared" si="2"/>
        <v>-24</v>
      </c>
      <c r="T11" s="29">
        <f t="shared" si="2"/>
        <v>-20</v>
      </c>
      <c r="U11" s="29">
        <f t="shared" si="2"/>
        <v>3</v>
      </c>
      <c r="V11" s="29">
        <f t="shared" si="2"/>
        <v>-43</v>
      </c>
      <c r="W11" s="29">
        <f t="shared" si="2"/>
        <v>0</v>
      </c>
      <c r="X11" s="29">
        <f t="shared" si="2"/>
        <v>-28</v>
      </c>
      <c r="Y11" s="29">
        <f t="shared" si="2"/>
        <v>-22</v>
      </c>
      <c r="Z11" s="29">
        <f t="shared" si="2"/>
        <v>-291</v>
      </c>
      <c r="AA11" s="29">
        <f>IF(AA6=0,"",(AA10-Z10))</f>
        <v>58</v>
      </c>
    </row>
    <row r="12" spans="1:28" ht="15.95" customHeight="1" x14ac:dyDescent="0.15">
      <c r="A12" s="15" t="s">
        <v>16</v>
      </c>
      <c r="B12" s="16" t="s">
        <v>0</v>
      </c>
      <c r="C12" s="16" t="s">
        <v>1</v>
      </c>
      <c r="D12" s="16" t="s">
        <v>2</v>
      </c>
      <c r="E12" s="16" t="s">
        <v>3</v>
      </c>
      <c r="F12" s="16" t="s">
        <v>12</v>
      </c>
      <c r="G12" s="16" t="s">
        <v>13</v>
      </c>
      <c r="H12" s="16" t="s">
        <v>10</v>
      </c>
      <c r="I12" s="16" t="s">
        <v>11</v>
      </c>
      <c r="J12" s="17" t="s">
        <v>15</v>
      </c>
      <c r="K12" s="16" t="s">
        <v>4</v>
      </c>
      <c r="L12" s="18" t="s">
        <v>5</v>
      </c>
    </row>
    <row r="13" spans="1:28" ht="15.95" customHeight="1" x14ac:dyDescent="0.15">
      <c r="A13" s="19" t="s">
        <v>6</v>
      </c>
      <c r="B13" s="1">
        <v>4520</v>
      </c>
      <c r="C13" s="1">
        <v>5606</v>
      </c>
      <c r="D13" s="1">
        <v>6260</v>
      </c>
      <c r="E13" s="3">
        <f>SUM(C13:D13)</f>
        <v>11866</v>
      </c>
      <c r="F13" s="3">
        <v>7</v>
      </c>
      <c r="G13" s="3">
        <v>19</v>
      </c>
      <c r="H13" s="3">
        <v>27</v>
      </c>
      <c r="I13" s="3">
        <v>19</v>
      </c>
      <c r="J13" s="12">
        <v>2</v>
      </c>
      <c r="K13" s="3">
        <v>3303</v>
      </c>
      <c r="L13" s="7">
        <f>IF(K13="","",ROUND(K13/E13,4)*100)</f>
        <v>27.839999999999996</v>
      </c>
      <c r="N13" t="s">
        <v>30</v>
      </c>
    </row>
    <row r="14" spans="1:28" ht="15.95" customHeight="1" x14ac:dyDescent="0.15">
      <c r="A14" s="19" t="s">
        <v>7</v>
      </c>
      <c r="B14" s="1">
        <v>2453</v>
      </c>
      <c r="C14" s="1">
        <v>3102</v>
      </c>
      <c r="D14" s="1">
        <v>3524</v>
      </c>
      <c r="E14" s="3">
        <f>SUM(C14:D14)</f>
        <v>6626</v>
      </c>
      <c r="F14" s="3">
        <v>1</v>
      </c>
      <c r="G14" s="3">
        <v>7</v>
      </c>
      <c r="H14" s="3">
        <v>10</v>
      </c>
      <c r="I14" s="3">
        <v>18</v>
      </c>
      <c r="J14" s="12"/>
      <c r="K14" s="3">
        <v>2207</v>
      </c>
      <c r="L14" s="7">
        <f>IF(K14="","",ROUND(K14/E14,4)*100)</f>
        <v>33.31</v>
      </c>
      <c r="N14" t="s">
        <v>35</v>
      </c>
    </row>
    <row r="15" spans="1:28" ht="15.95" customHeight="1" x14ac:dyDescent="0.15">
      <c r="A15" s="19" t="s">
        <v>8</v>
      </c>
      <c r="B15" s="1">
        <v>3072</v>
      </c>
      <c r="C15" s="1">
        <v>4066</v>
      </c>
      <c r="D15" s="1">
        <v>4548</v>
      </c>
      <c r="E15" s="3">
        <f>SUM(C15:D15)</f>
        <v>8614</v>
      </c>
      <c r="F15" s="3">
        <v>5</v>
      </c>
      <c r="G15" s="3">
        <v>9</v>
      </c>
      <c r="H15" s="3">
        <v>14</v>
      </c>
      <c r="I15" s="3">
        <v>14</v>
      </c>
      <c r="J15" s="12">
        <v>-1</v>
      </c>
      <c r="K15" s="3">
        <v>2751</v>
      </c>
      <c r="L15" s="7">
        <f>IF(K15="","",ROUND(K15/E15,4)*100)</f>
        <v>31.94</v>
      </c>
      <c r="N15" s="31" t="s">
        <v>65</v>
      </c>
      <c r="O15" s="32" t="s">
        <v>62</v>
      </c>
      <c r="P15" s="33" t="s">
        <v>37</v>
      </c>
      <c r="Q15" s="33" t="s">
        <v>38</v>
      </c>
      <c r="R15" s="33" t="s">
        <v>39</v>
      </c>
      <c r="S15" s="33" t="s">
        <v>40</v>
      </c>
      <c r="T15" s="33" t="s">
        <v>41</v>
      </c>
      <c r="U15" s="33" t="s">
        <v>42</v>
      </c>
      <c r="V15" s="33" t="s">
        <v>43</v>
      </c>
      <c r="W15" s="33" t="s">
        <v>44</v>
      </c>
      <c r="X15" s="32" t="s">
        <v>66</v>
      </c>
      <c r="Y15" s="33" t="s">
        <v>46</v>
      </c>
      <c r="Z15" s="33" t="s">
        <v>47</v>
      </c>
      <c r="AA15" s="33" t="s">
        <v>63</v>
      </c>
    </row>
    <row r="16" spans="1:28" ht="15.95" customHeight="1" thickBot="1" x14ac:dyDescent="0.2">
      <c r="A16" s="20" t="s">
        <v>9</v>
      </c>
      <c r="B16" s="1">
        <v>1566</v>
      </c>
      <c r="C16" s="1">
        <v>2300</v>
      </c>
      <c r="D16" s="1">
        <v>2473</v>
      </c>
      <c r="E16" s="3">
        <f>SUM(C16:D16)</f>
        <v>4773</v>
      </c>
      <c r="F16" s="10">
        <v>6</v>
      </c>
      <c r="G16" s="10">
        <v>5</v>
      </c>
      <c r="H16" s="10">
        <v>7</v>
      </c>
      <c r="I16" s="10">
        <v>9</v>
      </c>
      <c r="J16" s="13">
        <v>-1</v>
      </c>
      <c r="K16" s="4">
        <v>1340</v>
      </c>
      <c r="L16" s="8">
        <f>IF(K16="","",ROUND(K16/E16,4)*100)</f>
        <v>28.07</v>
      </c>
      <c r="N16" s="27" t="s">
        <v>10</v>
      </c>
      <c r="O16" s="34">
        <f>H9</f>
        <v>259</v>
      </c>
      <c r="P16" s="36">
        <f>H17</f>
        <v>58</v>
      </c>
      <c r="Q16" s="34">
        <f>H25</f>
        <v>32</v>
      </c>
      <c r="R16" s="34">
        <f>H33</f>
        <v>54</v>
      </c>
      <c r="S16" s="34">
        <f>H41</f>
        <v>70</v>
      </c>
      <c r="T16" s="34">
        <f>H49</f>
        <v>29</v>
      </c>
      <c r="U16" s="34">
        <f>H57</f>
        <v>65</v>
      </c>
      <c r="V16" s="34">
        <f>H65</f>
        <v>21</v>
      </c>
      <c r="W16" s="34">
        <f>H73</f>
        <v>53</v>
      </c>
      <c r="X16" s="34">
        <f>H81</f>
        <v>44</v>
      </c>
      <c r="Y16" s="34">
        <f>H89</f>
        <v>37</v>
      </c>
      <c r="Z16" s="34">
        <f>H97</f>
        <v>197</v>
      </c>
      <c r="AA16" s="38">
        <f>H105</f>
        <v>206</v>
      </c>
      <c r="AB16">
        <f>SUM(O16:Z16)</f>
        <v>919</v>
      </c>
    </row>
    <row r="17" spans="1:28" ht="15.95" customHeight="1" thickBot="1" x14ac:dyDescent="0.2">
      <c r="A17" s="21" t="s">
        <v>17</v>
      </c>
      <c r="B17" s="2">
        <f t="shared" ref="B17:K17" si="3">SUM(B13:B16)</f>
        <v>11611</v>
      </c>
      <c r="C17" s="5">
        <f t="shared" si="3"/>
        <v>15074</v>
      </c>
      <c r="D17" s="5">
        <f t="shared" si="3"/>
        <v>16805</v>
      </c>
      <c r="E17" s="5">
        <f t="shared" si="3"/>
        <v>31879</v>
      </c>
      <c r="F17" s="5">
        <f t="shared" si="3"/>
        <v>19</v>
      </c>
      <c r="G17" s="5">
        <f t="shared" si="3"/>
        <v>40</v>
      </c>
      <c r="H17" s="5">
        <f t="shared" si="3"/>
        <v>58</v>
      </c>
      <c r="I17" s="5">
        <f t="shared" si="3"/>
        <v>60</v>
      </c>
      <c r="J17" s="14">
        <f t="shared" si="3"/>
        <v>0</v>
      </c>
      <c r="K17" s="5">
        <f t="shared" si="3"/>
        <v>9601</v>
      </c>
      <c r="L17" s="9">
        <f>IF(K17=0,"",ROUND(K17/E17,4)*100)</f>
        <v>30.12</v>
      </c>
      <c r="M17" t="str">
        <f>IF(SUM(F17:J17)=0,"",IF((E9+F17-G17+H17-I17+J17)=E17,"","エラー"))</f>
        <v/>
      </c>
      <c r="N17" s="27" t="s">
        <v>11</v>
      </c>
      <c r="O17" s="34">
        <f>I9</f>
        <v>120</v>
      </c>
      <c r="P17" s="34">
        <f>I17</f>
        <v>60</v>
      </c>
      <c r="Q17" s="34">
        <f>I25</f>
        <v>58</v>
      </c>
      <c r="R17" s="34">
        <f>I33</f>
        <v>67</v>
      </c>
      <c r="S17" s="34">
        <f>I41</f>
        <v>86</v>
      </c>
      <c r="T17" s="34">
        <f>I49</f>
        <v>55</v>
      </c>
      <c r="U17" s="34">
        <f>I57</f>
        <v>48</v>
      </c>
      <c r="V17" s="34">
        <f>I65</f>
        <v>51</v>
      </c>
      <c r="W17" s="34">
        <f>I73</f>
        <v>35</v>
      </c>
      <c r="X17" s="36">
        <f>I81</f>
        <v>48</v>
      </c>
      <c r="Y17" s="34">
        <f>I89</f>
        <v>42</v>
      </c>
      <c r="Z17" s="34">
        <f>I97</f>
        <v>469</v>
      </c>
      <c r="AA17" s="38">
        <f>I105</f>
        <v>112</v>
      </c>
      <c r="AB17">
        <f>SUM(O17:Z17)</f>
        <v>1139</v>
      </c>
    </row>
    <row r="18" spans="1:28" ht="15.95" customHeight="1" x14ac:dyDescent="0.15">
      <c r="F18" s="39"/>
      <c r="G18" s="39"/>
      <c r="H18" s="39"/>
      <c r="I18" s="39"/>
    </row>
    <row r="19" spans="1:28" ht="15.95" customHeight="1" thickBot="1" x14ac:dyDescent="0.2">
      <c r="A19" t="s">
        <v>52</v>
      </c>
      <c r="L19" s="22" t="s">
        <v>14</v>
      </c>
      <c r="O19" s="35" t="s">
        <v>420</v>
      </c>
      <c r="P19" s="35" t="s">
        <v>421</v>
      </c>
      <c r="Q19" s="35" t="s">
        <v>422</v>
      </c>
      <c r="R19" s="99" t="s">
        <v>428</v>
      </c>
    </row>
    <row r="20" spans="1:28" ht="15.95" customHeight="1" x14ac:dyDescent="0.15">
      <c r="A20" s="15" t="s">
        <v>16</v>
      </c>
      <c r="B20" s="16" t="s">
        <v>0</v>
      </c>
      <c r="C20" s="16" t="s">
        <v>1</v>
      </c>
      <c r="D20" s="16" t="s">
        <v>2</v>
      </c>
      <c r="E20" s="16" t="s">
        <v>3</v>
      </c>
      <c r="F20" s="16" t="s">
        <v>12</v>
      </c>
      <c r="G20" s="16" t="s">
        <v>13</v>
      </c>
      <c r="H20" s="16" t="s">
        <v>10</v>
      </c>
      <c r="I20" s="16" t="s">
        <v>11</v>
      </c>
      <c r="J20" s="17" t="s">
        <v>15</v>
      </c>
      <c r="K20" s="16" t="s">
        <v>4</v>
      </c>
      <c r="L20" s="18" t="s">
        <v>5</v>
      </c>
      <c r="N20" t="s">
        <v>423</v>
      </c>
      <c r="O20" s="35">
        <f>H1８年度!X16</f>
        <v>24</v>
      </c>
      <c r="P20" s="35">
        <f>H1８年度!Y16</f>
        <v>32</v>
      </c>
      <c r="Q20" s="35">
        <f>H1８年度!Z16</f>
        <v>165</v>
      </c>
      <c r="R20" s="35">
        <f>SUM(O20:Q20,O16:W16)</f>
        <v>862</v>
      </c>
    </row>
    <row r="21" spans="1:28" ht="15.95" customHeight="1" x14ac:dyDescent="0.15">
      <c r="A21" s="19" t="s">
        <v>6</v>
      </c>
      <c r="B21" s="3">
        <v>4520</v>
      </c>
      <c r="C21" s="3">
        <v>5612</v>
      </c>
      <c r="D21" s="3">
        <v>6247</v>
      </c>
      <c r="E21" s="3">
        <f>SUM(C21:D21)</f>
        <v>11859</v>
      </c>
      <c r="F21" s="3">
        <v>10</v>
      </c>
      <c r="G21" s="3">
        <v>14</v>
      </c>
      <c r="H21" s="3">
        <v>10</v>
      </c>
      <c r="I21" s="3">
        <v>25</v>
      </c>
      <c r="J21" s="12">
        <v>3</v>
      </c>
      <c r="K21" s="3">
        <v>3300</v>
      </c>
      <c r="L21" s="7">
        <f>IF(K21="","",ROUND(K21/E21,4)*100)</f>
        <v>27.83</v>
      </c>
      <c r="N21" t="s">
        <v>424</v>
      </c>
      <c r="O21" s="35">
        <f>H1８年度!X17</f>
        <v>74</v>
      </c>
      <c r="P21" s="35">
        <f>H1８年度!Y17</f>
        <v>66</v>
      </c>
      <c r="Q21" s="35">
        <f>H1８年度!Z17</f>
        <v>511</v>
      </c>
      <c r="R21" s="35">
        <f>SUM(O21:Q21,O17:W17)</f>
        <v>1231</v>
      </c>
    </row>
    <row r="22" spans="1:28" ht="15.95" customHeight="1" x14ac:dyDescent="0.15">
      <c r="A22" s="19" t="s">
        <v>7</v>
      </c>
      <c r="B22" s="3">
        <v>2455</v>
      </c>
      <c r="C22" s="3">
        <v>3100</v>
      </c>
      <c r="D22" s="3">
        <v>3516</v>
      </c>
      <c r="E22" s="3">
        <f>SUM(C22:D22)</f>
        <v>6616</v>
      </c>
      <c r="F22" s="3">
        <v>5</v>
      </c>
      <c r="G22" s="3">
        <v>9</v>
      </c>
      <c r="H22" s="3">
        <v>5</v>
      </c>
      <c r="I22" s="3">
        <v>11</v>
      </c>
      <c r="J22" s="12"/>
      <c r="K22" s="3">
        <v>2204</v>
      </c>
      <c r="L22" s="7">
        <f>IF(K22="","",ROUND(K22/E22,4)*100)</f>
        <v>33.31</v>
      </c>
    </row>
    <row r="23" spans="1:28" ht="15.95" customHeight="1" x14ac:dyDescent="0.15">
      <c r="A23" s="19" t="s">
        <v>8</v>
      </c>
      <c r="B23" s="3">
        <v>3068</v>
      </c>
      <c r="C23" s="3">
        <v>4064</v>
      </c>
      <c r="D23" s="3">
        <v>4538</v>
      </c>
      <c r="E23" s="3">
        <f>SUM(C23:D23)</f>
        <v>8602</v>
      </c>
      <c r="F23" s="3">
        <v>4</v>
      </c>
      <c r="G23" s="3">
        <v>8</v>
      </c>
      <c r="H23" s="3">
        <v>12</v>
      </c>
      <c r="I23" s="3">
        <v>17</v>
      </c>
      <c r="J23" s="12">
        <v>5</v>
      </c>
      <c r="K23" s="3">
        <v>2741</v>
      </c>
      <c r="L23" s="7">
        <f>IF(K23="","",ROUND(K23/E23,4)*100)</f>
        <v>31.86</v>
      </c>
    </row>
    <row r="24" spans="1:28" ht="15.95" customHeight="1" thickBot="1" x14ac:dyDescent="0.2">
      <c r="A24" s="20" t="s">
        <v>9</v>
      </c>
      <c r="B24" s="4">
        <v>1569</v>
      </c>
      <c r="C24" s="4">
        <v>2296</v>
      </c>
      <c r="D24" s="4">
        <v>2477</v>
      </c>
      <c r="E24" s="3">
        <f>SUM(C24:D24)</f>
        <v>4773</v>
      </c>
      <c r="F24" s="10">
        <v>4</v>
      </c>
      <c r="G24" s="10">
        <v>5</v>
      </c>
      <c r="H24" s="10">
        <v>5</v>
      </c>
      <c r="I24" s="10">
        <v>5</v>
      </c>
      <c r="J24" s="13">
        <v>2</v>
      </c>
      <c r="K24" s="4">
        <v>1337</v>
      </c>
      <c r="L24" s="8">
        <f>IF(K24="","",ROUND(K24/E24,4)*100)</f>
        <v>28.01</v>
      </c>
    </row>
    <row r="25" spans="1:28" ht="15.95" customHeight="1" thickBot="1" x14ac:dyDescent="0.2">
      <c r="A25" s="21" t="s">
        <v>17</v>
      </c>
      <c r="B25" s="5">
        <f t="shared" ref="B25:K25" si="4">SUM(B21:B24)</f>
        <v>11612</v>
      </c>
      <c r="C25" s="5">
        <f t="shared" si="4"/>
        <v>15072</v>
      </c>
      <c r="D25" s="5">
        <f t="shared" si="4"/>
        <v>16778</v>
      </c>
      <c r="E25" s="5">
        <f t="shared" si="4"/>
        <v>31850</v>
      </c>
      <c r="F25" s="5">
        <f t="shared" si="4"/>
        <v>23</v>
      </c>
      <c r="G25" s="5">
        <f t="shared" si="4"/>
        <v>36</v>
      </c>
      <c r="H25" s="5">
        <f t="shared" si="4"/>
        <v>32</v>
      </c>
      <c r="I25" s="5">
        <f t="shared" si="4"/>
        <v>58</v>
      </c>
      <c r="J25" s="14">
        <f t="shared" si="4"/>
        <v>10</v>
      </c>
      <c r="K25" s="5">
        <f t="shared" si="4"/>
        <v>9582</v>
      </c>
      <c r="L25" s="9">
        <f>IF(K25=0,"",ROUND(K25/E25,4)*100)</f>
        <v>30.080000000000002</v>
      </c>
      <c r="M25" t="str">
        <f>IF(SUM(F25:J25)=0,"",IF((E17+F25-G25+H25-I25+J25)=E25,"","エラー"))</f>
        <v/>
      </c>
    </row>
    <row r="26" spans="1:28" ht="15.95" customHeight="1" x14ac:dyDescent="0.15"/>
    <row r="27" spans="1:28" ht="15.95" customHeight="1" thickBot="1" x14ac:dyDescent="0.2">
      <c r="A27" t="s">
        <v>53</v>
      </c>
      <c r="L27" s="22" t="s">
        <v>14</v>
      </c>
    </row>
    <row r="28" spans="1:28" ht="15.95" customHeight="1" x14ac:dyDescent="0.15">
      <c r="A28" s="15" t="s">
        <v>16</v>
      </c>
      <c r="B28" s="16" t="s">
        <v>0</v>
      </c>
      <c r="C28" s="16" t="s">
        <v>1</v>
      </c>
      <c r="D28" s="16" t="s">
        <v>2</v>
      </c>
      <c r="E28" s="16" t="s">
        <v>3</v>
      </c>
      <c r="F28" s="16" t="s">
        <v>12</v>
      </c>
      <c r="G28" s="16" t="s">
        <v>13</v>
      </c>
      <c r="H28" s="16" t="s">
        <v>10</v>
      </c>
      <c r="I28" s="16" t="s">
        <v>11</v>
      </c>
      <c r="J28" s="17" t="s">
        <v>15</v>
      </c>
      <c r="K28" s="16" t="s">
        <v>4</v>
      </c>
      <c r="L28" s="18" t="s">
        <v>5</v>
      </c>
    </row>
    <row r="29" spans="1:28" ht="15.95" customHeight="1" x14ac:dyDescent="0.15">
      <c r="A29" s="19" t="s">
        <v>6</v>
      </c>
      <c r="B29" s="3">
        <v>4521</v>
      </c>
      <c r="C29" s="3">
        <v>5608</v>
      </c>
      <c r="D29" s="3">
        <v>6244</v>
      </c>
      <c r="E29" s="3">
        <f>SUM(C29:D29)</f>
        <v>11852</v>
      </c>
      <c r="F29" s="3">
        <v>6</v>
      </c>
      <c r="G29" s="3">
        <v>11</v>
      </c>
      <c r="H29" s="3">
        <v>26</v>
      </c>
      <c r="I29" s="3">
        <v>33</v>
      </c>
      <c r="J29" s="12">
        <v>2</v>
      </c>
      <c r="K29" s="3">
        <v>3296</v>
      </c>
      <c r="L29" s="7">
        <f>IF(K29="","",ROUND(K29/E29,4)*100)</f>
        <v>27.810000000000002</v>
      </c>
    </row>
    <row r="30" spans="1:28" ht="15.95" customHeight="1" x14ac:dyDescent="0.15">
      <c r="A30" s="19" t="s">
        <v>7</v>
      </c>
      <c r="B30" s="3">
        <v>2454</v>
      </c>
      <c r="C30" s="3">
        <v>3096</v>
      </c>
      <c r="D30" s="3">
        <v>3507</v>
      </c>
      <c r="E30" s="3">
        <f>SUM(C30:D30)</f>
        <v>6603</v>
      </c>
      <c r="F30" s="3">
        <v>3</v>
      </c>
      <c r="G30" s="3">
        <v>11</v>
      </c>
      <c r="H30" s="3">
        <v>10</v>
      </c>
      <c r="I30" s="3">
        <v>14</v>
      </c>
      <c r="J30" s="12">
        <v>1</v>
      </c>
      <c r="K30" s="3">
        <v>2206</v>
      </c>
      <c r="L30" s="7">
        <f>IF(K30="","",ROUND(K30/E30,4)*100)</f>
        <v>33.410000000000004</v>
      </c>
    </row>
    <row r="31" spans="1:28" ht="15.95" customHeight="1" x14ac:dyDescent="0.15">
      <c r="A31" s="19" t="s">
        <v>8</v>
      </c>
      <c r="B31" s="3">
        <v>3072</v>
      </c>
      <c r="C31" s="3">
        <v>4062</v>
      </c>
      <c r="D31" s="3">
        <v>4542</v>
      </c>
      <c r="E31" s="3">
        <f>SUM(C31:D31)</f>
        <v>8604</v>
      </c>
      <c r="F31" s="3">
        <v>9</v>
      </c>
      <c r="G31" s="3">
        <v>8</v>
      </c>
      <c r="H31" s="3">
        <v>13</v>
      </c>
      <c r="I31" s="3">
        <v>12</v>
      </c>
      <c r="J31" s="12">
        <v>-1</v>
      </c>
      <c r="K31" s="3">
        <v>2742</v>
      </c>
      <c r="L31" s="7">
        <f>IF(K31="","",ROUND(K31/E31,4)*100)</f>
        <v>31.869999999999997</v>
      </c>
    </row>
    <row r="32" spans="1:28" ht="15.95" customHeight="1" thickBot="1" x14ac:dyDescent="0.2">
      <c r="A32" s="20" t="s">
        <v>9</v>
      </c>
      <c r="B32" s="4">
        <v>1570</v>
      </c>
      <c r="C32" s="4">
        <v>2292</v>
      </c>
      <c r="D32" s="4">
        <v>2476</v>
      </c>
      <c r="E32" s="3">
        <f>SUM(C32:D32)</f>
        <v>4768</v>
      </c>
      <c r="F32" s="10">
        <v>2</v>
      </c>
      <c r="G32" s="10">
        <v>2</v>
      </c>
      <c r="H32" s="10">
        <v>5</v>
      </c>
      <c r="I32" s="10">
        <v>8</v>
      </c>
      <c r="J32" s="13"/>
      <c r="K32" s="4">
        <v>1339</v>
      </c>
      <c r="L32" s="8">
        <f>IF(K32="","",ROUND(K32/E32,4)*100)</f>
        <v>28.08</v>
      </c>
    </row>
    <row r="33" spans="1:13" ht="15.95" customHeight="1" thickBot="1" x14ac:dyDescent="0.2">
      <c r="A33" s="21" t="s">
        <v>17</v>
      </c>
      <c r="B33" s="5">
        <f t="shared" ref="B33:K33" si="5">SUM(B29:B32)</f>
        <v>11617</v>
      </c>
      <c r="C33" s="5">
        <f t="shared" si="5"/>
        <v>15058</v>
      </c>
      <c r="D33" s="5">
        <f t="shared" si="5"/>
        <v>16769</v>
      </c>
      <c r="E33" s="5">
        <f t="shared" si="5"/>
        <v>31827</v>
      </c>
      <c r="F33" s="5">
        <f>SUM(F29:F32)</f>
        <v>20</v>
      </c>
      <c r="G33" s="5">
        <f>SUM(G29:G32)</f>
        <v>32</v>
      </c>
      <c r="H33" s="5">
        <f>SUM(H29:H32)</f>
        <v>54</v>
      </c>
      <c r="I33" s="5">
        <f>SUM(I29:I32)</f>
        <v>67</v>
      </c>
      <c r="J33" s="14">
        <f>SUM(J29:J32)</f>
        <v>2</v>
      </c>
      <c r="K33" s="5">
        <f t="shared" si="5"/>
        <v>9583</v>
      </c>
      <c r="L33" s="9">
        <f>IF(K33=0,"",ROUND(K33/E33,4)*100)</f>
        <v>30.11</v>
      </c>
      <c r="M33" t="str">
        <f>IF(SUM(F33:J33)=0,"",IF((E25+F33-G33+H33-I33+J33)=E33,"","エラー"))</f>
        <v/>
      </c>
    </row>
    <row r="34" spans="1:13" ht="15.95" customHeight="1" x14ac:dyDescent="0.15">
      <c r="K34" s="37"/>
      <c r="L34" s="26" t="str">
        <f>IF(K34=0,"",ROUND(K34/E33,4)*100)</f>
        <v/>
      </c>
    </row>
    <row r="35" spans="1:13" ht="15.95" customHeight="1" thickBot="1" x14ac:dyDescent="0.2">
      <c r="A35" t="s">
        <v>54</v>
      </c>
      <c r="L35" s="22" t="s">
        <v>14</v>
      </c>
    </row>
    <row r="36" spans="1:13" ht="15.95" customHeight="1" x14ac:dyDescent="0.15">
      <c r="A36" s="15" t="s">
        <v>16</v>
      </c>
      <c r="B36" s="16" t="s">
        <v>0</v>
      </c>
      <c r="C36" s="16" t="s">
        <v>1</v>
      </c>
      <c r="D36" s="16" t="s">
        <v>2</v>
      </c>
      <c r="E36" s="16" t="s">
        <v>3</v>
      </c>
      <c r="F36" s="41" t="s">
        <v>12</v>
      </c>
      <c r="G36" s="41" t="s">
        <v>13</v>
      </c>
      <c r="H36" s="41" t="s">
        <v>10</v>
      </c>
      <c r="I36" s="41" t="s">
        <v>11</v>
      </c>
      <c r="J36" s="42" t="s">
        <v>15</v>
      </c>
      <c r="K36" s="16" t="s">
        <v>4</v>
      </c>
      <c r="L36" s="18" t="s">
        <v>5</v>
      </c>
    </row>
    <row r="37" spans="1:13" ht="15.95" customHeight="1" x14ac:dyDescent="0.15">
      <c r="A37" s="19" t="s">
        <v>6</v>
      </c>
      <c r="B37" s="3">
        <v>4518</v>
      </c>
      <c r="C37" s="3">
        <v>5598</v>
      </c>
      <c r="D37" s="3">
        <v>6229</v>
      </c>
      <c r="E37" s="3">
        <f>SUM(C37:D37)</f>
        <v>11827</v>
      </c>
      <c r="F37" s="43">
        <v>11</v>
      </c>
      <c r="G37" s="43">
        <v>14</v>
      </c>
      <c r="H37" s="43">
        <v>21</v>
      </c>
      <c r="I37" s="43">
        <v>46</v>
      </c>
      <c r="J37" s="44"/>
      <c r="K37" s="3">
        <v>3295</v>
      </c>
      <c r="L37" s="7">
        <f>IF(K37="","",ROUND(K37/E37,4)*100)</f>
        <v>27.860000000000003</v>
      </c>
    </row>
    <row r="38" spans="1:13" ht="15.95" customHeight="1" x14ac:dyDescent="0.15">
      <c r="A38" s="19" t="s">
        <v>7</v>
      </c>
      <c r="B38" s="3">
        <v>2461</v>
      </c>
      <c r="C38" s="3">
        <v>3094</v>
      </c>
      <c r="D38" s="3">
        <v>3511</v>
      </c>
      <c r="E38" s="3">
        <f>SUM(C38:D38)</f>
        <v>6605</v>
      </c>
      <c r="F38" s="43">
        <v>3</v>
      </c>
      <c r="G38" s="43">
        <v>3</v>
      </c>
      <c r="H38" s="43">
        <v>16</v>
      </c>
      <c r="I38" s="43">
        <v>17</v>
      </c>
      <c r="J38" s="44">
        <v>1</v>
      </c>
      <c r="K38" s="3">
        <v>2210</v>
      </c>
      <c r="L38" s="7">
        <f>IF(K38="","",ROUND(K38/E38,4)*100)</f>
        <v>33.46</v>
      </c>
    </row>
    <row r="39" spans="1:13" ht="15.95" customHeight="1" x14ac:dyDescent="0.15">
      <c r="A39" s="19" t="s">
        <v>8</v>
      </c>
      <c r="B39" s="3">
        <v>3082</v>
      </c>
      <c r="C39" s="3">
        <v>4061</v>
      </c>
      <c r="D39" s="3">
        <v>4542</v>
      </c>
      <c r="E39" s="3">
        <f>SUM(C39:D39)</f>
        <v>8603</v>
      </c>
      <c r="F39" s="43">
        <v>4</v>
      </c>
      <c r="G39" s="43">
        <v>9</v>
      </c>
      <c r="H39" s="43">
        <v>25</v>
      </c>
      <c r="I39" s="43">
        <v>19</v>
      </c>
      <c r="J39" s="44">
        <v>1</v>
      </c>
      <c r="K39" s="3">
        <v>2737</v>
      </c>
      <c r="L39" s="7">
        <f>IF(K39="","",ROUND(K39/E39,4)*100)</f>
        <v>31.81</v>
      </c>
    </row>
    <row r="40" spans="1:13" ht="15.95" customHeight="1" thickBot="1" x14ac:dyDescent="0.2">
      <c r="A40" s="20" t="s">
        <v>9</v>
      </c>
      <c r="B40" s="4">
        <v>1571</v>
      </c>
      <c r="C40" s="4">
        <v>2292</v>
      </c>
      <c r="D40" s="4">
        <v>2476</v>
      </c>
      <c r="E40" s="3">
        <f>SUM(C40:D40)</f>
        <v>4768</v>
      </c>
      <c r="F40" s="45">
        <v>5</v>
      </c>
      <c r="G40" s="45">
        <v>8</v>
      </c>
      <c r="H40" s="45">
        <v>8</v>
      </c>
      <c r="I40" s="45">
        <v>4</v>
      </c>
      <c r="J40" s="46">
        <v>1</v>
      </c>
      <c r="K40" s="4">
        <v>1334</v>
      </c>
      <c r="L40" s="8">
        <f>IF(K40="","",ROUND(K40/E40,4)*100)</f>
        <v>27.98</v>
      </c>
    </row>
    <row r="41" spans="1:13" ht="15.95" customHeight="1" thickBot="1" x14ac:dyDescent="0.2">
      <c r="A41" s="21" t="s">
        <v>17</v>
      </c>
      <c r="B41" s="5">
        <f t="shared" ref="B41:K41" si="6">SUM(B37:B40)</f>
        <v>11632</v>
      </c>
      <c r="C41" s="5">
        <f t="shared" si="6"/>
        <v>15045</v>
      </c>
      <c r="D41" s="5">
        <f t="shared" si="6"/>
        <v>16758</v>
      </c>
      <c r="E41" s="5">
        <f t="shared" si="6"/>
        <v>31803</v>
      </c>
      <c r="F41" s="5">
        <f t="shared" si="6"/>
        <v>23</v>
      </c>
      <c r="G41" s="5">
        <f t="shared" si="6"/>
        <v>34</v>
      </c>
      <c r="H41" s="5">
        <f t="shared" si="6"/>
        <v>70</v>
      </c>
      <c r="I41" s="5">
        <f t="shared" si="6"/>
        <v>86</v>
      </c>
      <c r="J41" s="14">
        <f t="shared" si="6"/>
        <v>3</v>
      </c>
      <c r="K41" s="5">
        <f t="shared" si="6"/>
        <v>9576</v>
      </c>
      <c r="L41" s="9">
        <f>IF(K41=0,"",ROUND(K41/E41,4)*100)</f>
        <v>30.11</v>
      </c>
      <c r="M41" t="str">
        <f>IF(SUM(F41:J41)=0,"",IF((E33+F41-G41+H41-I41+J41)=E41,"","エラー"))</f>
        <v/>
      </c>
    </row>
    <row r="42" spans="1:13" ht="15.95" customHeight="1" x14ac:dyDescent="0.15">
      <c r="F42" s="39"/>
      <c r="G42" s="39"/>
      <c r="H42" s="39"/>
      <c r="I42" s="39"/>
      <c r="J42" s="40"/>
    </row>
    <row r="43" spans="1:13" ht="15.95" customHeight="1" thickBot="1" x14ac:dyDescent="0.2">
      <c r="A43" t="s">
        <v>55</v>
      </c>
      <c r="L43" s="22" t="s">
        <v>14</v>
      </c>
    </row>
    <row r="44" spans="1:13" ht="15.95" customHeight="1" x14ac:dyDescent="0.15">
      <c r="A44" s="15" t="s">
        <v>16</v>
      </c>
      <c r="B44" s="16" t="s">
        <v>0</v>
      </c>
      <c r="C44" s="16" t="s">
        <v>1</v>
      </c>
      <c r="D44" s="16" t="s">
        <v>2</v>
      </c>
      <c r="E44" s="16" t="s">
        <v>3</v>
      </c>
      <c r="F44" s="16" t="s">
        <v>12</v>
      </c>
      <c r="G44" s="16" t="s">
        <v>13</v>
      </c>
      <c r="H44" s="16" t="s">
        <v>10</v>
      </c>
      <c r="I44" s="16" t="s">
        <v>11</v>
      </c>
      <c r="J44" s="17" t="s">
        <v>15</v>
      </c>
      <c r="K44" s="16" t="s">
        <v>4</v>
      </c>
      <c r="L44" s="18" t="s">
        <v>5</v>
      </c>
    </row>
    <row r="45" spans="1:13" ht="15.95" customHeight="1" x14ac:dyDescent="0.15">
      <c r="A45" s="19" t="s">
        <v>6</v>
      </c>
      <c r="B45" s="3">
        <v>4528</v>
      </c>
      <c r="C45" s="3">
        <v>5589</v>
      </c>
      <c r="D45" s="3">
        <v>6234</v>
      </c>
      <c r="E45" s="3">
        <f>SUM(C45:D45)</f>
        <v>11823</v>
      </c>
      <c r="F45" s="43">
        <v>10</v>
      </c>
      <c r="G45" s="43">
        <v>12</v>
      </c>
      <c r="H45" s="43">
        <v>18</v>
      </c>
      <c r="I45" s="43">
        <v>31</v>
      </c>
      <c r="J45" s="44">
        <v>1</v>
      </c>
      <c r="K45" s="3">
        <v>3300</v>
      </c>
      <c r="L45" s="7">
        <f>IF(K45="","",ROUND(K45/E45,4)*100)</f>
        <v>27.91</v>
      </c>
    </row>
    <row r="46" spans="1:13" ht="15.95" customHeight="1" x14ac:dyDescent="0.15">
      <c r="A46" s="19" t="s">
        <v>7</v>
      </c>
      <c r="B46" s="3">
        <v>2454</v>
      </c>
      <c r="C46" s="3">
        <v>3083</v>
      </c>
      <c r="D46" s="3">
        <v>3505</v>
      </c>
      <c r="E46" s="3">
        <f>SUM(C46:D46)</f>
        <v>6588</v>
      </c>
      <c r="F46" s="43">
        <v>5</v>
      </c>
      <c r="G46" s="43">
        <v>2</v>
      </c>
      <c r="H46" s="43">
        <v>1</v>
      </c>
      <c r="I46" s="43">
        <v>13</v>
      </c>
      <c r="J46" s="44"/>
      <c r="K46" s="3">
        <v>2216</v>
      </c>
      <c r="L46" s="7">
        <f>IF(K46="","",ROUND(K46/E46,4)*100)</f>
        <v>33.64</v>
      </c>
    </row>
    <row r="47" spans="1:13" ht="15.95" customHeight="1" x14ac:dyDescent="0.15">
      <c r="A47" s="19" t="s">
        <v>8</v>
      </c>
      <c r="B47" s="3">
        <v>3085</v>
      </c>
      <c r="C47" s="3">
        <v>4058</v>
      </c>
      <c r="D47" s="3">
        <v>4539</v>
      </c>
      <c r="E47" s="3">
        <f>SUM(C47:D47)</f>
        <v>8597</v>
      </c>
      <c r="F47" s="43">
        <v>9</v>
      </c>
      <c r="G47" s="43">
        <v>8</v>
      </c>
      <c r="H47" s="43">
        <v>5</v>
      </c>
      <c r="I47" s="43">
        <v>9</v>
      </c>
      <c r="J47" s="44">
        <v>1</v>
      </c>
      <c r="K47" s="3">
        <v>2741</v>
      </c>
      <c r="L47" s="7">
        <f>IF(K47="","",ROUND(K47/E47,4)*100)</f>
        <v>31.879999999999995</v>
      </c>
    </row>
    <row r="48" spans="1:13" ht="15.95" customHeight="1" thickBot="1" x14ac:dyDescent="0.2">
      <c r="A48" s="20" t="s">
        <v>9</v>
      </c>
      <c r="B48" s="4">
        <v>1574</v>
      </c>
      <c r="C48" s="4">
        <v>2293</v>
      </c>
      <c r="D48" s="4">
        <v>2482</v>
      </c>
      <c r="E48" s="3">
        <f>SUM(C48:D48)</f>
        <v>4775</v>
      </c>
      <c r="F48" s="45">
        <v>6</v>
      </c>
      <c r="G48" s="45">
        <v>4</v>
      </c>
      <c r="H48" s="45">
        <v>5</v>
      </c>
      <c r="I48" s="45">
        <v>2</v>
      </c>
      <c r="J48" s="46"/>
      <c r="K48" s="4">
        <v>1335</v>
      </c>
      <c r="L48" s="8">
        <f>IF(K48="","",ROUND(K48/E48,4)*100)</f>
        <v>27.96</v>
      </c>
    </row>
    <row r="49" spans="1:13" ht="15.95" customHeight="1" thickBot="1" x14ac:dyDescent="0.2">
      <c r="A49" s="21" t="s">
        <v>17</v>
      </c>
      <c r="B49" s="5">
        <f t="shared" ref="B49:K49" si="7">SUM(B45:B48)</f>
        <v>11641</v>
      </c>
      <c r="C49" s="5">
        <f t="shared" si="7"/>
        <v>15023</v>
      </c>
      <c r="D49" s="5">
        <f t="shared" si="7"/>
        <v>16760</v>
      </c>
      <c r="E49" s="5">
        <f t="shared" si="7"/>
        <v>31783</v>
      </c>
      <c r="F49" s="5">
        <f t="shared" si="7"/>
        <v>30</v>
      </c>
      <c r="G49" s="5">
        <f t="shared" si="7"/>
        <v>26</v>
      </c>
      <c r="H49" s="5">
        <f t="shared" si="7"/>
        <v>29</v>
      </c>
      <c r="I49" s="5">
        <f t="shared" si="7"/>
        <v>55</v>
      </c>
      <c r="J49" s="14">
        <f t="shared" si="7"/>
        <v>2</v>
      </c>
      <c r="K49" s="5">
        <f t="shared" si="7"/>
        <v>9592</v>
      </c>
      <c r="L49" s="9">
        <f>IF(K49=0,"",ROUND(K49/E49,4)*100)</f>
        <v>30.18</v>
      </c>
      <c r="M49" t="str">
        <f>IF(SUM(F49:J49)=0,"",IF((E41+F49-G49+H49-I49+J49)=E49,"","エラー"))</f>
        <v/>
      </c>
    </row>
    <row r="51" spans="1:13" ht="15.95" customHeight="1" thickBot="1" x14ac:dyDescent="0.2">
      <c r="A51" t="s">
        <v>56</v>
      </c>
      <c r="L51" s="22" t="s">
        <v>14</v>
      </c>
    </row>
    <row r="52" spans="1:13" ht="15.95" customHeight="1" x14ac:dyDescent="0.15">
      <c r="A52" s="15" t="s">
        <v>16</v>
      </c>
      <c r="B52" s="16" t="s">
        <v>0</v>
      </c>
      <c r="C52" s="16" t="s">
        <v>1</v>
      </c>
      <c r="D52" s="16" t="s">
        <v>2</v>
      </c>
      <c r="E52" s="16" t="s">
        <v>3</v>
      </c>
      <c r="F52" s="16" t="s">
        <v>12</v>
      </c>
      <c r="G52" s="16" t="s">
        <v>13</v>
      </c>
      <c r="H52" s="16" t="s">
        <v>10</v>
      </c>
      <c r="I52" s="16" t="s">
        <v>11</v>
      </c>
      <c r="J52" s="17" t="s">
        <v>15</v>
      </c>
      <c r="K52" s="16" t="s">
        <v>4</v>
      </c>
      <c r="L52" s="18" t="s">
        <v>5</v>
      </c>
    </row>
    <row r="53" spans="1:13" ht="15.95" customHeight="1" x14ac:dyDescent="0.15">
      <c r="A53" s="19" t="s">
        <v>6</v>
      </c>
      <c r="B53" s="3">
        <v>4535</v>
      </c>
      <c r="C53" s="3">
        <v>5589</v>
      </c>
      <c r="D53" s="3">
        <v>6249</v>
      </c>
      <c r="E53" s="3">
        <f>SUM(C53:D53)</f>
        <v>11838</v>
      </c>
      <c r="F53" s="43">
        <v>9</v>
      </c>
      <c r="G53" s="43">
        <v>16</v>
      </c>
      <c r="H53" s="43">
        <v>34</v>
      </c>
      <c r="I53" s="43">
        <v>19</v>
      </c>
      <c r="J53" s="44"/>
      <c r="K53" s="3">
        <v>3304</v>
      </c>
      <c r="L53" s="7">
        <f>IF(K53="","",ROUND(K53/E53,4)*100)</f>
        <v>27.91</v>
      </c>
    </row>
    <row r="54" spans="1:13" ht="15.95" customHeight="1" x14ac:dyDescent="0.15">
      <c r="A54" s="19" t="s">
        <v>7</v>
      </c>
      <c r="B54" s="3">
        <v>2454</v>
      </c>
      <c r="C54" s="3">
        <v>3091</v>
      </c>
      <c r="D54" s="3">
        <v>3505</v>
      </c>
      <c r="E54" s="3">
        <f>SUM(C54:D54)</f>
        <v>6596</v>
      </c>
      <c r="F54" s="3">
        <v>8</v>
      </c>
      <c r="G54" s="3">
        <v>11</v>
      </c>
      <c r="H54" s="3">
        <v>9</v>
      </c>
      <c r="I54" s="3">
        <v>5</v>
      </c>
      <c r="J54" s="12"/>
      <c r="K54" s="3">
        <v>2219</v>
      </c>
      <c r="L54" s="7">
        <f>IF(K54="","",ROUND(K54/E54,4)*100)</f>
        <v>33.64</v>
      </c>
    </row>
    <row r="55" spans="1:13" ht="15.95" customHeight="1" x14ac:dyDescent="0.15">
      <c r="A55" s="19" t="s">
        <v>8</v>
      </c>
      <c r="B55" s="3">
        <v>3085</v>
      </c>
      <c r="C55" s="3">
        <v>4050</v>
      </c>
      <c r="D55" s="3">
        <v>4536</v>
      </c>
      <c r="E55" s="3">
        <f>SUM(C55:D55)</f>
        <v>8586</v>
      </c>
      <c r="F55" s="3">
        <v>4</v>
      </c>
      <c r="G55" s="3">
        <v>9</v>
      </c>
      <c r="H55" s="3">
        <v>10</v>
      </c>
      <c r="I55" s="3">
        <v>11</v>
      </c>
      <c r="J55" s="12"/>
      <c r="K55" s="3">
        <v>2738</v>
      </c>
      <c r="L55" s="7">
        <f>IF(K55="","",ROUND(K55/E55,4)*100)</f>
        <v>31.89</v>
      </c>
    </row>
    <row r="56" spans="1:13" ht="15.95" customHeight="1" thickBot="1" x14ac:dyDescent="0.2">
      <c r="A56" s="20" t="s">
        <v>9</v>
      </c>
      <c r="B56" s="4">
        <v>1570</v>
      </c>
      <c r="C56" s="4">
        <v>2288</v>
      </c>
      <c r="D56" s="4">
        <v>2478</v>
      </c>
      <c r="E56" s="3">
        <f>SUM(C56:D56)</f>
        <v>4766</v>
      </c>
      <c r="F56" s="10">
        <v>6</v>
      </c>
      <c r="G56" s="10">
        <v>5</v>
      </c>
      <c r="H56" s="10">
        <v>12</v>
      </c>
      <c r="I56" s="10">
        <v>13</v>
      </c>
      <c r="J56" s="13"/>
      <c r="K56" s="4">
        <v>1334</v>
      </c>
      <c r="L56" s="8">
        <f>IF(K56="","",ROUND(K56/E56,4)*100)</f>
        <v>27.99</v>
      </c>
    </row>
    <row r="57" spans="1:13" ht="15.95" customHeight="1" thickBot="1" x14ac:dyDescent="0.2">
      <c r="A57" s="21" t="s">
        <v>17</v>
      </c>
      <c r="B57" s="5">
        <f t="shared" ref="B57:K57" si="8">SUM(B53:B56)</f>
        <v>11644</v>
      </c>
      <c r="C57" s="5">
        <f t="shared" si="8"/>
        <v>15018</v>
      </c>
      <c r="D57" s="5">
        <f t="shared" si="8"/>
        <v>16768</v>
      </c>
      <c r="E57" s="5">
        <f t="shared" si="8"/>
        <v>31786</v>
      </c>
      <c r="F57" s="5">
        <f t="shared" si="8"/>
        <v>27</v>
      </c>
      <c r="G57" s="5">
        <f t="shared" si="8"/>
        <v>41</v>
      </c>
      <c r="H57" s="5">
        <f t="shared" si="8"/>
        <v>65</v>
      </c>
      <c r="I57" s="5">
        <f t="shared" si="8"/>
        <v>48</v>
      </c>
      <c r="J57" s="14">
        <f t="shared" si="8"/>
        <v>0</v>
      </c>
      <c r="K57" s="5">
        <f t="shared" si="8"/>
        <v>9595</v>
      </c>
      <c r="L57" s="9">
        <f>IF(K57=0,"",ROUND(K57/E57,4)*100)</f>
        <v>30.19</v>
      </c>
      <c r="M57" t="str">
        <f>IF(SUM(F57:J57)=0,"",IF((E49+F57-G57+H57-I57+J57)=E57,"","エラー"))</f>
        <v/>
      </c>
    </row>
    <row r="58" spans="1:13" ht="15.95" customHeight="1" x14ac:dyDescent="0.15"/>
    <row r="59" spans="1:13" ht="15.95" customHeight="1" thickBot="1" x14ac:dyDescent="0.2">
      <c r="A59" t="s">
        <v>57</v>
      </c>
      <c r="L59" s="22" t="s">
        <v>14</v>
      </c>
    </row>
    <row r="60" spans="1:13" ht="15.95" customHeight="1" x14ac:dyDescent="0.15">
      <c r="A60" s="15" t="s">
        <v>16</v>
      </c>
      <c r="B60" s="16" t="s">
        <v>0</v>
      </c>
      <c r="C60" s="16" t="s">
        <v>1</v>
      </c>
      <c r="D60" s="16" t="s">
        <v>2</v>
      </c>
      <c r="E60" s="16" t="s">
        <v>3</v>
      </c>
      <c r="F60" s="16" t="s">
        <v>12</v>
      </c>
      <c r="G60" s="16" t="s">
        <v>13</v>
      </c>
      <c r="H60" s="16" t="s">
        <v>10</v>
      </c>
      <c r="I60" s="16" t="s">
        <v>11</v>
      </c>
      <c r="J60" s="17" t="s">
        <v>15</v>
      </c>
      <c r="K60" s="16" t="s">
        <v>4</v>
      </c>
      <c r="L60" s="18" t="s">
        <v>5</v>
      </c>
    </row>
    <row r="61" spans="1:13" ht="15.95" customHeight="1" x14ac:dyDescent="0.15">
      <c r="A61" s="19" t="s">
        <v>6</v>
      </c>
      <c r="B61" s="3">
        <v>4531</v>
      </c>
      <c r="C61" s="3">
        <v>5577</v>
      </c>
      <c r="D61" s="3">
        <v>6241</v>
      </c>
      <c r="E61" s="3">
        <f>SUM(C61:D61)</f>
        <v>11818</v>
      </c>
      <c r="F61" s="47">
        <v>13</v>
      </c>
      <c r="G61" s="47">
        <v>12</v>
      </c>
      <c r="H61" s="47">
        <v>8</v>
      </c>
      <c r="I61" s="47">
        <v>22</v>
      </c>
      <c r="J61" s="48"/>
      <c r="K61" s="3">
        <v>3295</v>
      </c>
      <c r="L61" s="7">
        <f>IF(K61="","",ROUND(K61/E61,4)*100)</f>
        <v>27.88</v>
      </c>
    </row>
    <row r="62" spans="1:13" ht="15.95" customHeight="1" x14ac:dyDescent="0.15">
      <c r="A62" s="19" t="s">
        <v>7</v>
      </c>
      <c r="B62" s="3">
        <v>2451</v>
      </c>
      <c r="C62" s="3">
        <v>3082</v>
      </c>
      <c r="D62" s="3">
        <v>3506</v>
      </c>
      <c r="E62" s="3">
        <f>SUM(C62:D62)</f>
        <v>6588</v>
      </c>
      <c r="F62" s="43">
        <v>6</v>
      </c>
      <c r="G62" s="43">
        <v>9</v>
      </c>
      <c r="H62" s="43">
        <v>2</v>
      </c>
      <c r="I62" s="43">
        <v>13</v>
      </c>
      <c r="J62" s="44">
        <v>-1</v>
      </c>
      <c r="K62" s="3">
        <v>2217</v>
      </c>
      <c r="L62" s="7">
        <f>IF(K62="","",ROUND(K62/E62,4)*100)</f>
        <v>33.650000000000006</v>
      </c>
    </row>
    <row r="63" spans="1:13" ht="15.95" customHeight="1" x14ac:dyDescent="0.15">
      <c r="A63" s="19" t="s">
        <v>8</v>
      </c>
      <c r="B63" s="3">
        <v>3088</v>
      </c>
      <c r="C63" s="3">
        <v>4041</v>
      </c>
      <c r="D63" s="3">
        <v>4529</v>
      </c>
      <c r="E63" s="3">
        <f>SUM(C63:D63)</f>
        <v>8570</v>
      </c>
      <c r="F63" s="43">
        <v>4</v>
      </c>
      <c r="G63" s="43">
        <v>10</v>
      </c>
      <c r="H63" s="43">
        <v>8</v>
      </c>
      <c r="I63" s="43">
        <v>11</v>
      </c>
      <c r="J63" s="44">
        <v>-1</v>
      </c>
      <c r="K63" s="3">
        <v>2737</v>
      </c>
      <c r="L63" s="7">
        <f>IF(K63="","",ROUND(K63/E63,4)*100)</f>
        <v>31.94</v>
      </c>
    </row>
    <row r="64" spans="1:13" ht="15.95" customHeight="1" thickBot="1" x14ac:dyDescent="0.2">
      <c r="A64" s="20" t="s">
        <v>9</v>
      </c>
      <c r="B64" s="4">
        <v>1571</v>
      </c>
      <c r="C64" s="4">
        <v>2284</v>
      </c>
      <c r="D64" s="4">
        <v>2483</v>
      </c>
      <c r="E64" s="3">
        <f>SUM(C64:D64)</f>
        <v>4767</v>
      </c>
      <c r="F64" s="45">
        <v>1</v>
      </c>
      <c r="G64" s="45">
        <v>4</v>
      </c>
      <c r="H64" s="45">
        <v>3</v>
      </c>
      <c r="I64" s="45">
        <v>5</v>
      </c>
      <c r="J64" s="46"/>
      <c r="K64" s="4">
        <v>1341</v>
      </c>
      <c r="L64" s="8">
        <f>IF(K64="","",ROUND(K64/E64,4)*100)</f>
        <v>28.13</v>
      </c>
    </row>
    <row r="65" spans="1:13" ht="15.95" customHeight="1" thickBot="1" x14ac:dyDescent="0.2">
      <c r="A65" s="21" t="s">
        <v>17</v>
      </c>
      <c r="B65" s="5">
        <f t="shared" ref="B65:K65" si="9">SUM(B61:B64)</f>
        <v>11641</v>
      </c>
      <c r="C65" s="5">
        <f t="shared" si="9"/>
        <v>14984</v>
      </c>
      <c r="D65" s="5">
        <f t="shared" si="9"/>
        <v>16759</v>
      </c>
      <c r="E65" s="5">
        <f>SUM(E61:E64)</f>
        <v>31743</v>
      </c>
      <c r="F65" s="5">
        <f t="shared" si="9"/>
        <v>24</v>
      </c>
      <c r="G65" s="5">
        <f t="shared" si="9"/>
        <v>35</v>
      </c>
      <c r="H65" s="5">
        <f t="shared" si="9"/>
        <v>21</v>
      </c>
      <c r="I65" s="5">
        <f t="shared" si="9"/>
        <v>51</v>
      </c>
      <c r="J65" s="14">
        <f t="shared" si="9"/>
        <v>-2</v>
      </c>
      <c r="K65" s="5">
        <f t="shared" si="9"/>
        <v>9590</v>
      </c>
      <c r="L65" s="9">
        <f>IF(K65=0,"",ROUND(K65/E65,4)*100)</f>
        <v>30.209999999999997</v>
      </c>
      <c r="M65" t="str">
        <f>IF(SUM(F65:J65)=0,"",IF((E57+F65-G65+H65-I65+J65)=E65,"","エラー"))</f>
        <v/>
      </c>
    </row>
    <row r="66" spans="1:13" ht="15.95" customHeight="1" x14ac:dyDescent="0.15"/>
    <row r="67" spans="1:13" ht="15.95" customHeight="1" thickBot="1" x14ac:dyDescent="0.2">
      <c r="A67" t="s">
        <v>58</v>
      </c>
      <c r="L67" s="22" t="s">
        <v>14</v>
      </c>
    </row>
    <row r="68" spans="1:13" ht="15.95" customHeight="1" x14ac:dyDescent="0.15">
      <c r="A68" s="15" t="s">
        <v>16</v>
      </c>
      <c r="B68" s="16" t="s">
        <v>0</v>
      </c>
      <c r="C68" s="16" t="s">
        <v>1</v>
      </c>
      <c r="D68" s="16" t="s">
        <v>2</v>
      </c>
      <c r="E68" s="16" t="s">
        <v>3</v>
      </c>
      <c r="F68" s="16" t="s">
        <v>12</v>
      </c>
      <c r="G68" s="16" t="s">
        <v>13</v>
      </c>
      <c r="H68" s="16" t="s">
        <v>10</v>
      </c>
      <c r="I68" s="16" t="s">
        <v>11</v>
      </c>
      <c r="J68" s="17" t="s">
        <v>15</v>
      </c>
      <c r="K68" s="16" t="s">
        <v>4</v>
      </c>
      <c r="L68" s="18" t="s">
        <v>5</v>
      </c>
    </row>
    <row r="69" spans="1:13" ht="15.95" customHeight="1" x14ac:dyDescent="0.15">
      <c r="A69" s="19" t="s">
        <v>6</v>
      </c>
      <c r="B69" s="3">
        <v>4530</v>
      </c>
      <c r="C69" s="3">
        <v>5584</v>
      </c>
      <c r="D69" s="3">
        <v>6239</v>
      </c>
      <c r="E69" s="3">
        <f>SUM(C69:D69)</f>
        <v>11823</v>
      </c>
      <c r="F69" s="43">
        <v>10</v>
      </c>
      <c r="G69" s="43">
        <v>17</v>
      </c>
      <c r="H69" s="43">
        <v>20</v>
      </c>
      <c r="I69" s="43">
        <v>13</v>
      </c>
      <c r="J69" s="44"/>
      <c r="K69" s="3">
        <v>3292</v>
      </c>
      <c r="L69" s="7">
        <f>IF(K69="","",ROUND(K69/E69,4)*100)</f>
        <v>27.839999999999996</v>
      </c>
    </row>
    <row r="70" spans="1:13" ht="15.95" customHeight="1" x14ac:dyDescent="0.15">
      <c r="A70" s="19" t="s">
        <v>7</v>
      </c>
      <c r="B70" s="3">
        <v>2460</v>
      </c>
      <c r="C70" s="3">
        <v>3087</v>
      </c>
      <c r="D70" s="3">
        <v>3508</v>
      </c>
      <c r="E70" s="3">
        <f>SUM(C70:D70)</f>
        <v>6595</v>
      </c>
      <c r="F70" s="43">
        <v>4</v>
      </c>
      <c r="G70" s="43">
        <v>3</v>
      </c>
      <c r="H70" s="43">
        <v>15</v>
      </c>
      <c r="I70" s="43">
        <v>8</v>
      </c>
      <c r="J70" s="44"/>
      <c r="K70" s="3">
        <v>2223</v>
      </c>
      <c r="L70" s="7">
        <f>IF(K70="","",ROUND(K70/E70,4)*100)</f>
        <v>33.71</v>
      </c>
    </row>
    <row r="71" spans="1:13" ht="15.95" customHeight="1" x14ac:dyDescent="0.15">
      <c r="A71" s="19" t="s">
        <v>8</v>
      </c>
      <c r="B71" s="3">
        <v>3092</v>
      </c>
      <c r="C71" s="3">
        <v>4034</v>
      </c>
      <c r="D71" s="3">
        <v>4530</v>
      </c>
      <c r="E71" s="3">
        <f>SUM(C71:D71)</f>
        <v>8564</v>
      </c>
      <c r="F71" s="43">
        <v>4</v>
      </c>
      <c r="G71" s="43">
        <v>9</v>
      </c>
      <c r="H71" s="43">
        <v>12</v>
      </c>
      <c r="I71" s="43">
        <v>13</v>
      </c>
      <c r="J71" s="44">
        <v>-1</v>
      </c>
      <c r="K71" s="3">
        <v>2735</v>
      </c>
      <c r="L71" s="7">
        <f>IF(K71="","",ROUND(K71/E71,4)*100)</f>
        <v>31.94</v>
      </c>
    </row>
    <row r="72" spans="1:13" ht="15.95" customHeight="1" thickBot="1" x14ac:dyDescent="0.2">
      <c r="A72" s="20" t="s">
        <v>9</v>
      </c>
      <c r="B72" s="4">
        <v>1567</v>
      </c>
      <c r="C72" s="4">
        <v>2280</v>
      </c>
      <c r="D72" s="4">
        <v>2481</v>
      </c>
      <c r="E72" s="3">
        <f>SUM(C72:D72)</f>
        <v>4761</v>
      </c>
      <c r="F72" s="45">
        <v>2</v>
      </c>
      <c r="G72" s="45">
        <v>8</v>
      </c>
      <c r="H72" s="45">
        <v>6</v>
      </c>
      <c r="I72" s="45">
        <v>1</v>
      </c>
      <c r="J72" s="46"/>
      <c r="K72" s="4">
        <v>1335</v>
      </c>
      <c r="L72" s="8">
        <f>IF(K72="","",ROUND(K72/E72,4)*100)</f>
        <v>28.04</v>
      </c>
    </row>
    <row r="73" spans="1:13" ht="15.95" customHeight="1" thickBot="1" x14ac:dyDescent="0.2">
      <c r="A73" s="21" t="s">
        <v>17</v>
      </c>
      <c r="B73" s="5">
        <f t="shared" ref="B73:K73" si="10">SUM(B69:B72)</f>
        <v>11649</v>
      </c>
      <c r="C73" s="5">
        <f t="shared" si="10"/>
        <v>14985</v>
      </c>
      <c r="D73" s="5">
        <f t="shared" si="10"/>
        <v>16758</v>
      </c>
      <c r="E73" s="5">
        <f>SUM(E69:E72)</f>
        <v>31743</v>
      </c>
      <c r="F73" s="5">
        <f t="shared" si="10"/>
        <v>20</v>
      </c>
      <c r="G73" s="5">
        <f t="shared" si="10"/>
        <v>37</v>
      </c>
      <c r="H73" s="5">
        <f t="shared" si="10"/>
        <v>53</v>
      </c>
      <c r="I73" s="5">
        <f t="shared" si="10"/>
        <v>35</v>
      </c>
      <c r="J73" s="14">
        <f t="shared" si="10"/>
        <v>-1</v>
      </c>
      <c r="K73" s="5">
        <f t="shared" si="10"/>
        <v>9585</v>
      </c>
      <c r="L73" s="9">
        <f>IF(K73=0,"",ROUND(K73/E73,4)*100)</f>
        <v>30.2</v>
      </c>
      <c r="M73" t="str">
        <f>IF(SUM(F73:J73)=0,"",IF((E65+F73-G73+H73-I73+J73)=E73,"","エラー"))</f>
        <v/>
      </c>
    </row>
    <row r="74" spans="1:13" ht="15.95" customHeight="1" x14ac:dyDescent="0.15"/>
    <row r="75" spans="1:13" ht="15.95" customHeight="1" thickBot="1" x14ac:dyDescent="0.2">
      <c r="A75" t="s">
        <v>59</v>
      </c>
      <c r="L75" s="22" t="s">
        <v>14</v>
      </c>
    </row>
    <row r="76" spans="1:13" ht="15.95" customHeight="1" x14ac:dyDescent="0.15">
      <c r="A76" s="15" t="s">
        <v>16</v>
      </c>
      <c r="B76" s="16" t="s">
        <v>0</v>
      </c>
      <c r="C76" s="16" t="s">
        <v>1</v>
      </c>
      <c r="D76" s="16" t="s">
        <v>2</v>
      </c>
      <c r="E76" s="16" t="s">
        <v>3</v>
      </c>
      <c r="F76" s="16" t="s">
        <v>12</v>
      </c>
      <c r="G76" s="16" t="s">
        <v>13</v>
      </c>
      <c r="H76" s="16" t="s">
        <v>10</v>
      </c>
      <c r="I76" s="16" t="s">
        <v>11</v>
      </c>
      <c r="J76" s="17" t="s">
        <v>15</v>
      </c>
      <c r="K76" s="16" t="s">
        <v>4</v>
      </c>
      <c r="L76" s="18" t="s">
        <v>5</v>
      </c>
    </row>
    <row r="77" spans="1:13" ht="15.95" customHeight="1" x14ac:dyDescent="0.15">
      <c r="A77" s="19" t="s">
        <v>6</v>
      </c>
      <c r="B77" s="3">
        <v>4528</v>
      </c>
      <c r="C77" s="3">
        <v>5575</v>
      </c>
      <c r="D77" s="3">
        <v>6235</v>
      </c>
      <c r="E77" s="3">
        <f>SUM(C77:D77)</f>
        <v>11810</v>
      </c>
      <c r="F77" s="49">
        <v>9</v>
      </c>
      <c r="G77" s="49">
        <v>17</v>
      </c>
      <c r="H77" s="49">
        <v>13</v>
      </c>
      <c r="I77" s="49">
        <v>19</v>
      </c>
      <c r="J77" s="44"/>
      <c r="K77" s="3">
        <v>3292</v>
      </c>
      <c r="L77" s="7">
        <f>IF(K77="","",ROUND(K77/E77,4)*100)</f>
        <v>27.87</v>
      </c>
    </row>
    <row r="78" spans="1:13" ht="15.95" customHeight="1" x14ac:dyDescent="0.15">
      <c r="A78" s="19" t="s">
        <v>7</v>
      </c>
      <c r="B78" s="3">
        <v>2457</v>
      </c>
      <c r="C78" s="3">
        <v>3084</v>
      </c>
      <c r="D78" s="3">
        <v>3499</v>
      </c>
      <c r="E78" s="3">
        <f>SUM(C78:D78)</f>
        <v>6583</v>
      </c>
      <c r="F78" s="49">
        <v>5</v>
      </c>
      <c r="G78" s="49">
        <v>14</v>
      </c>
      <c r="H78" s="49">
        <v>9</v>
      </c>
      <c r="I78" s="49">
        <v>10</v>
      </c>
      <c r="J78" s="44">
        <v>-2</v>
      </c>
      <c r="K78" s="3">
        <v>2215</v>
      </c>
      <c r="L78" s="7">
        <f>IF(K78="","",ROUND(K78/E78,4)*100)</f>
        <v>33.650000000000006</v>
      </c>
    </row>
    <row r="79" spans="1:13" ht="15.95" customHeight="1" x14ac:dyDescent="0.15">
      <c r="A79" s="19" t="s">
        <v>8</v>
      </c>
      <c r="B79" s="3">
        <v>3096</v>
      </c>
      <c r="C79" s="3">
        <v>4040</v>
      </c>
      <c r="D79" s="3">
        <v>4518</v>
      </c>
      <c r="E79" s="3">
        <f>SUM(C79:D79)</f>
        <v>8558</v>
      </c>
      <c r="F79" s="49">
        <v>3</v>
      </c>
      <c r="G79" s="49">
        <v>7</v>
      </c>
      <c r="H79" s="49">
        <v>13</v>
      </c>
      <c r="I79" s="49">
        <v>10</v>
      </c>
      <c r="J79" s="44"/>
      <c r="K79" s="3">
        <v>2738</v>
      </c>
      <c r="L79" s="7">
        <f>IF(K79="","",ROUND(K79/E79,4)*100)</f>
        <v>31.990000000000002</v>
      </c>
    </row>
    <row r="80" spans="1:13" ht="15.95" customHeight="1" thickBot="1" x14ac:dyDescent="0.2">
      <c r="A80" s="20" t="s">
        <v>9</v>
      </c>
      <c r="B80" s="4">
        <v>1570</v>
      </c>
      <c r="C80" s="4">
        <v>2278</v>
      </c>
      <c r="D80" s="4">
        <v>2486</v>
      </c>
      <c r="E80" s="3">
        <f>SUM(C80:D80)</f>
        <v>4764</v>
      </c>
      <c r="F80" s="50">
        <v>6</v>
      </c>
      <c r="G80" s="50">
        <v>7</v>
      </c>
      <c r="H80" s="50">
        <v>9</v>
      </c>
      <c r="I80" s="50">
        <v>9</v>
      </c>
      <c r="J80" s="46"/>
      <c r="K80" s="4">
        <v>1334</v>
      </c>
      <c r="L80" s="8">
        <f>IF(K80="","",ROUND(K80/E80,4)*100)</f>
        <v>28.000000000000004</v>
      </c>
    </row>
    <row r="81" spans="1:13" ht="15.95" customHeight="1" thickBot="1" x14ac:dyDescent="0.2">
      <c r="A81" s="21" t="s">
        <v>17</v>
      </c>
      <c r="B81" s="5">
        <f t="shared" ref="B81:K81" si="11">SUM(B77:B80)</f>
        <v>11651</v>
      </c>
      <c r="C81" s="5">
        <f t="shared" si="11"/>
        <v>14977</v>
      </c>
      <c r="D81" s="5">
        <f t="shared" si="11"/>
        <v>16738</v>
      </c>
      <c r="E81" s="5">
        <f>SUM(E77:E80)</f>
        <v>31715</v>
      </c>
      <c r="F81" s="5">
        <f t="shared" si="11"/>
        <v>23</v>
      </c>
      <c r="G81" s="5">
        <f t="shared" si="11"/>
        <v>45</v>
      </c>
      <c r="H81" s="5">
        <f t="shared" si="11"/>
        <v>44</v>
      </c>
      <c r="I81" s="5">
        <f t="shared" si="11"/>
        <v>48</v>
      </c>
      <c r="J81" s="14">
        <f t="shared" si="11"/>
        <v>-2</v>
      </c>
      <c r="K81" s="5">
        <f t="shared" si="11"/>
        <v>9579</v>
      </c>
      <c r="L81" s="9">
        <f>IF(K81=0,"",ROUND(K81/E81,4)*100)</f>
        <v>30.2</v>
      </c>
      <c r="M81" t="str">
        <f>IF(SUM(F81:J81)=0,"",IF((E73+F81-G81+H81-I81+J81)=E81,"","エラー"))</f>
        <v/>
      </c>
    </row>
    <row r="83" spans="1:13" ht="15.95" customHeight="1" thickBot="1" x14ac:dyDescent="0.2">
      <c r="A83" t="s">
        <v>60</v>
      </c>
      <c r="L83" s="22" t="s">
        <v>14</v>
      </c>
    </row>
    <row r="84" spans="1:13" ht="15.95" customHeight="1" x14ac:dyDescent="0.15">
      <c r="A84" s="15" t="s">
        <v>16</v>
      </c>
      <c r="B84" s="16" t="s">
        <v>0</v>
      </c>
      <c r="C84" s="16" t="s">
        <v>1</v>
      </c>
      <c r="D84" s="16" t="s">
        <v>2</v>
      </c>
      <c r="E84" s="16" t="s">
        <v>3</v>
      </c>
      <c r="F84" s="16" t="s">
        <v>12</v>
      </c>
      <c r="G84" s="16" t="s">
        <v>13</v>
      </c>
      <c r="H84" s="16" t="s">
        <v>10</v>
      </c>
      <c r="I84" s="16" t="s">
        <v>11</v>
      </c>
      <c r="J84" s="17" t="s">
        <v>15</v>
      </c>
      <c r="K84" s="16" t="s">
        <v>4</v>
      </c>
      <c r="L84" s="18" t="s">
        <v>5</v>
      </c>
    </row>
    <row r="85" spans="1:13" ht="15.95" customHeight="1" x14ac:dyDescent="0.15">
      <c r="A85" s="19" t="s">
        <v>6</v>
      </c>
      <c r="B85" s="3">
        <v>4520</v>
      </c>
      <c r="C85" s="3">
        <v>5566</v>
      </c>
      <c r="D85" s="3">
        <v>6225</v>
      </c>
      <c r="E85" s="3">
        <f>SUM(C85:D85)</f>
        <v>11791</v>
      </c>
      <c r="F85" s="45">
        <v>8</v>
      </c>
      <c r="G85" s="45">
        <v>12</v>
      </c>
      <c r="H85" s="45">
        <v>6</v>
      </c>
      <c r="I85" s="45">
        <v>14</v>
      </c>
      <c r="J85" s="46"/>
      <c r="K85" s="3">
        <v>3287</v>
      </c>
      <c r="L85" s="7">
        <f>IF(K85="","",ROUND(K85/E85,4)*100)</f>
        <v>27.88</v>
      </c>
    </row>
    <row r="86" spans="1:13" ht="15.95" customHeight="1" x14ac:dyDescent="0.15">
      <c r="A86" s="19" t="s">
        <v>7</v>
      </c>
      <c r="B86" s="3">
        <v>2465</v>
      </c>
      <c r="C86" s="3">
        <v>3087</v>
      </c>
      <c r="D86" s="3">
        <v>3501</v>
      </c>
      <c r="E86" s="3">
        <f>SUM(C86:D86)</f>
        <v>6588</v>
      </c>
      <c r="F86" s="43">
        <v>5</v>
      </c>
      <c r="G86" s="43">
        <v>9</v>
      </c>
      <c r="H86" s="43">
        <v>14</v>
      </c>
      <c r="I86" s="43">
        <v>8</v>
      </c>
      <c r="J86" s="44">
        <v>1</v>
      </c>
      <c r="K86" s="3">
        <v>2220</v>
      </c>
      <c r="L86" s="7">
        <f>IF(K86="","",ROUND(K86/E86,4)*100)</f>
        <v>33.700000000000003</v>
      </c>
    </row>
    <row r="87" spans="1:13" ht="15.95" customHeight="1" x14ac:dyDescent="0.15">
      <c r="A87" s="19" t="s">
        <v>8</v>
      </c>
      <c r="B87" s="3">
        <v>3099</v>
      </c>
      <c r="C87" s="3">
        <v>4047</v>
      </c>
      <c r="D87" s="3">
        <v>4514</v>
      </c>
      <c r="E87" s="3">
        <f>SUM(C87:D87)</f>
        <v>8561</v>
      </c>
      <c r="F87" s="43">
        <v>4</v>
      </c>
      <c r="G87" s="43">
        <v>11</v>
      </c>
      <c r="H87" s="43">
        <v>14</v>
      </c>
      <c r="I87" s="43">
        <v>9</v>
      </c>
      <c r="J87" s="44"/>
      <c r="K87" s="3">
        <v>2734</v>
      </c>
      <c r="L87" s="7">
        <f>IF(K87="","",ROUND(K87/E87,4)*100)</f>
        <v>31.94</v>
      </c>
    </row>
    <row r="88" spans="1:13" ht="15.95" customHeight="1" thickBot="1" x14ac:dyDescent="0.2">
      <c r="A88" s="20" t="s">
        <v>9</v>
      </c>
      <c r="B88" s="4">
        <v>1565</v>
      </c>
      <c r="C88" s="4">
        <v>2268</v>
      </c>
      <c r="D88" s="4">
        <v>2485</v>
      </c>
      <c r="E88" s="3">
        <f>SUM(C88:D88)</f>
        <v>4753</v>
      </c>
      <c r="F88" s="45">
        <v>5</v>
      </c>
      <c r="G88" s="45">
        <v>8</v>
      </c>
      <c r="H88" s="45">
        <v>3</v>
      </c>
      <c r="I88" s="45">
        <v>11</v>
      </c>
      <c r="J88" s="46"/>
      <c r="K88" s="4">
        <v>1327</v>
      </c>
      <c r="L88" s="8">
        <f>IF(K88="","",ROUND(K88/E88,4)*100)</f>
        <v>27.92</v>
      </c>
    </row>
    <row r="89" spans="1:13" ht="15.95" customHeight="1" thickBot="1" x14ac:dyDescent="0.2">
      <c r="A89" s="21" t="s">
        <v>17</v>
      </c>
      <c r="B89" s="5">
        <f t="shared" ref="B89:K89" si="12">SUM(B85:B88)</f>
        <v>11649</v>
      </c>
      <c r="C89" s="5">
        <f t="shared" si="12"/>
        <v>14968</v>
      </c>
      <c r="D89" s="5">
        <f t="shared" si="12"/>
        <v>16725</v>
      </c>
      <c r="E89" s="5">
        <f>SUM(E85:E88)</f>
        <v>31693</v>
      </c>
      <c r="F89" s="5">
        <f t="shared" si="12"/>
        <v>22</v>
      </c>
      <c r="G89" s="5">
        <f t="shared" si="12"/>
        <v>40</v>
      </c>
      <c r="H89" s="5">
        <f t="shared" si="12"/>
        <v>37</v>
      </c>
      <c r="I89" s="5">
        <f t="shared" si="12"/>
        <v>42</v>
      </c>
      <c r="J89" s="14">
        <f t="shared" si="12"/>
        <v>1</v>
      </c>
      <c r="K89" s="5">
        <f t="shared" si="12"/>
        <v>9568</v>
      </c>
      <c r="L89" s="9">
        <f>IF(K89=0,"",ROUND(K89/E89,4)*100)</f>
        <v>30.19</v>
      </c>
      <c r="M89" t="str">
        <f>IF(SUM(F89:J89)=0,"",IF((E81+F89-G89+H89-I89+J89)=E89,"","エラー"))</f>
        <v/>
      </c>
    </row>
    <row r="90" spans="1:13" ht="15.95" customHeight="1" x14ac:dyDescent="0.15"/>
    <row r="91" spans="1:13" ht="15.95" customHeight="1" thickBot="1" x14ac:dyDescent="0.2">
      <c r="A91" t="s">
        <v>61</v>
      </c>
      <c r="L91" s="22" t="s">
        <v>14</v>
      </c>
    </row>
    <row r="92" spans="1:13" ht="15.95" customHeight="1" x14ac:dyDescent="0.15">
      <c r="A92" s="15" t="s">
        <v>16</v>
      </c>
      <c r="B92" s="16" t="s">
        <v>0</v>
      </c>
      <c r="C92" s="16" t="s">
        <v>1</v>
      </c>
      <c r="D92" s="16" t="s">
        <v>2</v>
      </c>
      <c r="E92" s="16" t="s">
        <v>3</v>
      </c>
      <c r="F92" s="16" t="s">
        <v>12</v>
      </c>
      <c r="G92" s="16" t="s">
        <v>13</v>
      </c>
      <c r="H92" s="16" t="s">
        <v>10</v>
      </c>
      <c r="I92" s="16" t="s">
        <v>11</v>
      </c>
      <c r="J92" s="17" t="s">
        <v>15</v>
      </c>
      <c r="K92" s="16" t="s">
        <v>4</v>
      </c>
      <c r="L92" s="18" t="s">
        <v>5</v>
      </c>
    </row>
    <row r="93" spans="1:13" ht="15.95" customHeight="1" x14ac:dyDescent="0.15">
      <c r="A93" s="19" t="s">
        <v>6</v>
      </c>
      <c r="B93" s="3">
        <v>4443</v>
      </c>
      <c r="C93" s="3">
        <v>5471</v>
      </c>
      <c r="D93" s="3">
        <v>6116</v>
      </c>
      <c r="E93" s="3">
        <f>SUM(C93:D93)</f>
        <v>11587</v>
      </c>
      <c r="F93" s="43">
        <v>6</v>
      </c>
      <c r="G93" s="43">
        <v>15</v>
      </c>
      <c r="H93" s="43">
        <v>103</v>
      </c>
      <c r="I93" s="43">
        <v>280</v>
      </c>
      <c r="J93" s="44">
        <v>1</v>
      </c>
      <c r="K93" s="3">
        <v>3295</v>
      </c>
      <c r="L93" s="7">
        <f>IF(K93="","",ROUND(K93/E93,4)*100)</f>
        <v>28.439999999999998</v>
      </c>
    </row>
    <row r="94" spans="1:13" ht="15.95" customHeight="1" x14ac:dyDescent="0.15">
      <c r="A94" s="19" t="s">
        <v>7</v>
      </c>
      <c r="B94" s="3">
        <v>2460</v>
      </c>
      <c r="C94" s="3">
        <v>3075</v>
      </c>
      <c r="D94" s="3">
        <v>3488</v>
      </c>
      <c r="E94" s="3">
        <f>SUM(C94:D94)</f>
        <v>6563</v>
      </c>
      <c r="F94" s="43">
        <v>4</v>
      </c>
      <c r="G94" s="43">
        <v>9</v>
      </c>
      <c r="H94" s="43">
        <v>32</v>
      </c>
      <c r="I94" s="43">
        <v>62</v>
      </c>
      <c r="J94" s="44">
        <v>-2</v>
      </c>
      <c r="K94" s="3">
        <v>2220</v>
      </c>
      <c r="L94" s="7">
        <f>IF(K94="","",ROUND(K94/E94,4)*100)</f>
        <v>33.83</v>
      </c>
    </row>
    <row r="95" spans="1:13" ht="15.95" customHeight="1" x14ac:dyDescent="0.15">
      <c r="A95" s="19" t="s">
        <v>8</v>
      </c>
      <c r="B95" s="3">
        <v>3099</v>
      </c>
      <c r="C95" s="3">
        <v>4011</v>
      </c>
      <c r="D95" s="3">
        <v>4480</v>
      </c>
      <c r="E95" s="3">
        <f>SUM(C95:D95)</f>
        <v>8491</v>
      </c>
      <c r="F95" s="43">
        <v>8</v>
      </c>
      <c r="G95" s="43">
        <v>10</v>
      </c>
      <c r="H95" s="43">
        <v>33</v>
      </c>
      <c r="I95" s="43">
        <v>95</v>
      </c>
      <c r="J95" s="44">
        <v>1</v>
      </c>
      <c r="K95" s="3">
        <v>2733</v>
      </c>
      <c r="L95" s="7">
        <f>IF(K95="","",ROUND(K95/E95,4)*100)</f>
        <v>32.190000000000005</v>
      </c>
    </row>
    <row r="96" spans="1:13" ht="15.95" customHeight="1" thickBot="1" x14ac:dyDescent="0.2">
      <c r="A96" s="20" t="s">
        <v>9</v>
      </c>
      <c r="B96" s="4">
        <v>1571</v>
      </c>
      <c r="C96" s="4">
        <v>2274</v>
      </c>
      <c r="D96" s="4">
        <v>2487</v>
      </c>
      <c r="E96" s="3">
        <f>SUM(C96:D96)</f>
        <v>4761</v>
      </c>
      <c r="F96" s="45">
        <v>4</v>
      </c>
      <c r="G96" s="45">
        <v>7</v>
      </c>
      <c r="H96" s="45">
        <v>29</v>
      </c>
      <c r="I96" s="45">
        <v>32</v>
      </c>
      <c r="J96" s="46"/>
      <c r="K96" s="4">
        <v>1321</v>
      </c>
      <c r="L96" s="8">
        <f>IF(K96="","",ROUND(K96/E96,4)*100)</f>
        <v>27.750000000000004</v>
      </c>
    </row>
    <row r="97" spans="1:13" ht="15.95" customHeight="1" thickBot="1" x14ac:dyDescent="0.2">
      <c r="A97" s="21" t="s">
        <v>17</v>
      </c>
      <c r="B97" s="5">
        <f t="shared" ref="B97:K97" si="13">SUM(B93:B96)</f>
        <v>11573</v>
      </c>
      <c r="C97" s="5">
        <f t="shared" si="13"/>
        <v>14831</v>
      </c>
      <c r="D97" s="5">
        <f t="shared" si="13"/>
        <v>16571</v>
      </c>
      <c r="E97" s="5">
        <f t="shared" si="13"/>
        <v>31402</v>
      </c>
      <c r="F97" s="5">
        <f t="shared" si="13"/>
        <v>22</v>
      </c>
      <c r="G97" s="5">
        <f t="shared" si="13"/>
        <v>41</v>
      </c>
      <c r="H97" s="5">
        <f t="shared" si="13"/>
        <v>197</v>
      </c>
      <c r="I97" s="5">
        <f t="shared" si="13"/>
        <v>469</v>
      </c>
      <c r="J97" s="14">
        <f t="shared" si="13"/>
        <v>0</v>
      </c>
      <c r="K97" s="5">
        <f t="shared" si="13"/>
        <v>9569</v>
      </c>
      <c r="L97" s="9">
        <f>IF(K97=0,"",ROUND(K97/E97,4)*100)</f>
        <v>30.470000000000002</v>
      </c>
      <c r="M97" t="str">
        <f>IF(SUM(F97:J97)=0,"",IF((E89+F97-G97+H97-I97+J97)=E97,"","エラー"))</f>
        <v/>
      </c>
    </row>
    <row r="99" spans="1:13" ht="15.95" customHeight="1" thickBot="1" x14ac:dyDescent="0.2">
      <c r="A99" t="s">
        <v>83</v>
      </c>
      <c r="L99" s="22" t="s">
        <v>14</v>
      </c>
    </row>
    <row r="100" spans="1:13" ht="15.95" customHeight="1" x14ac:dyDescent="0.15">
      <c r="A100" s="15" t="s">
        <v>16</v>
      </c>
      <c r="B100" s="16" t="s">
        <v>0</v>
      </c>
      <c r="C100" s="16" t="s">
        <v>1</v>
      </c>
      <c r="D100" s="16" t="s">
        <v>2</v>
      </c>
      <c r="E100" s="16" t="s">
        <v>3</v>
      </c>
      <c r="F100" s="16" t="s">
        <v>12</v>
      </c>
      <c r="G100" s="16" t="s">
        <v>13</v>
      </c>
      <c r="H100" s="16" t="s">
        <v>10</v>
      </c>
      <c r="I100" s="16" t="s">
        <v>11</v>
      </c>
      <c r="J100" s="17" t="s">
        <v>15</v>
      </c>
      <c r="K100" s="16" t="s">
        <v>4</v>
      </c>
      <c r="L100" s="18" t="s">
        <v>5</v>
      </c>
    </row>
    <row r="101" spans="1:13" ht="15.95" customHeight="1" x14ac:dyDescent="0.15">
      <c r="A101" s="19" t="s">
        <v>6</v>
      </c>
      <c r="B101" s="1">
        <v>4511</v>
      </c>
      <c r="C101" s="1">
        <v>5535</v>
      </c>
      <c r="D101" s="1">
        <v>6146</v>
      </c>
      <c r="E101" s="1">
        <f>SUM(C101:D101)</f>
        <v>11681</v>
      </c>
      <c r="F101" s="1">
        <v>6</v>
      </c>
      <c r="G101" s="1">
        <v>14</v>
      </c>
      <c r="H101" s="1">
        <v>128</v>
      </c>
      <c r="I101" s="1">
        <v>42</v>
      </c>
      <c r="J101" s="12">
        <v>5</v>
      </c>
      <c r="K101" s="100">
        <v>9555</v>
      </c>
      <c r="L101" s="103">
        <f>(ROUND(K101/E105,4))*100</f>
        <v>30.37</v>
      </c>
    </row>
    <row r="102" spans="1:13" ht="15.95" customHeight="1" x14ac:dyDescent="0.15">
      <c r="A102" s="19" t="s">
        <v>7</v>
      </c>
      <c r="B102" s="1">
        <v>2467</v>
      </c>
      <c r="C102" s="1">
        <v>3068</v>
      </c>
      <c r="D102" s="1">
        <v>3481</v>
      </c>
      <c r="E102" s="1">
        <f>SUM(C102:D102)</f>
        <v>6549</v>
      </c>
      <c r="F102" s="1">
        <v>0</v>
      </c>
      <c r="G102" s="1">
        <v>17</v>
      </c>
      <c r="H102" s="1">
        <v>32</v>
      </c>
      <c r="I102" s="1">
        <v>28</v>
      </c>
      <c r="J102" s="12">
        <v>1</v>
      </c>
      <c r="K102" s="101"/>
      <c r="L102" s="104"/>
    </row>
    <row r="103" spans="1:13" ht="15.95" customHeight="1" x14ac:dyDescent="0.15">
      <c r="A103" s="19" t="s">
        <v>8</v>
      </c>
      <c r="B103" s="1">
        <v>3102</v>
      </c>
      <c r="C103" s="1">
        <v>4001</v>
      </c>
      <c r="D103" s="1">
        <v>4481</v>
      </c>
      <c r="E103" s="1">
        <f>SUM(C103:D103)</f>
        <v>8482</v>
      </c>
      <c r="F103" s="1">
        <v>3</v>
      </c>
      <c r="G103" s="1">
        <v>17</v>
      </c>
      <c r="H103" s="1">
        <v>31</v>
      </c>
      <c r="I103" s="1">
        <v>25</v>
      </c>
      <c r="J103" s="12">
        <v>2</v>
      </c>
      <c r="K103" s="101"/>
      <c r="L103" s="104"/>
    </row>
    <row r="104" spans="1:13" ht="15.95" customHeight="1" thickBot="1" x14ac:dyDescent="0.2">
      <c r="A104" s="20" t="s">
        <v>9</v>
      </c>
      <c r="B104" s="1">
        <v>1574</v>
      </c>
      <c r="C104" s="1">
        <v>2269</v>
      </c>
      <c r="D104" s="1">
        <v>2479</v>
      </c>
      <c r="E104" s="1">
        <f>SUM(C104:D104)</f>
        <v>4748</v>
      </c>
      <c r="F104" s="1">
        <v>1</v>
      </c>
      <c r="G104" s="1">
        <v>8</v>
      </c>
      <c r="H104" s="1">
        <v>15</v>
      </c>
      <c r="I104" s="1">
        <v>17</v>
      </c>
      <c r="J104" s="12">
        <v>2</v>
      </c>
      <c r="K104" s="101"/>
      <c r="L104" s="104"/>
    </row>
    <row r="105" spans="1:13" ht="15.95" customHeight="1" thickBot="1" x14ac:dyDescent="0.2">
      <c r="A105" s="21" t="s">
        <v>17</v>
      </c>
      <c r="B105" s="2">
        <f t="shared" ref="B105:J105" si="14">SUM(B101:B104)</f>
        <v>11654</v>
      </c>
      <c r="C105" s="2">
        <f t="shared" si="14"/>
        <v>14873</v>
      </c>
      <c r="D105" s="2">
        <f t="shared" si="14"/>
        <v>16587</v>
      </c>
      <c r="E105" s="2">
        <f t="shared" si="14"/>
        <v>31460</v>
      </c>
      <c r="F105" s="2">
        <f t="shared" si="14"/>
        <v>10</v>
      </c>
      <c r="G105" s="2">
        <f t="shared" si="14"/>
        <v>56</v>
      </c>
      <c r="H105" s="2">
        <f t="shared" si="14"/>
        <v>206</v>
      </c>
      <c r="I105" s="2">
        <f t="shared" si="14"/>
        <v>112</v>
      </c>
      <c r="J105" s="2">
        <f t="shared" si="14"/>
        <v>10</v>
      </c>
      <c r="K105" s="102"/>
      <c r="L105" s="105"/>
      <c r="M105" t="str">
        <f>IF(SUM(F105:J105)=0,"",IF((E97+F105-G105+H105-I105+J105)=E105,"","エラー"))</f>
        <v/>
      </c>
    </row>
  </sheetData>
  <mergeCells count="2">
    <mergeCell ref="K101:K105"/>
    <mergeCell ref="L101:L105"/>
  </mergeCells>
  <phoneticPr fontId="2"/>
  <conditionalFormatting sqref="M17 M9 M25 M33 M41 M49 M57 M65 M73 M81 M89 M97 M105">
    <cfRule type="cellIs" dxfId="1" priority="1" stopIfTrue="1" operator="equal">
      <formula>"エラー"</formula>
    </cfRule>
  </conditionalFormatting>
  <pageMargins left="0.78740157480314965" right="0.2" top="0.71" bottom="0.18" header="0.16" footer="0.17"/>
  <pageSetup paperSize="9" scale="97" orientation="portrait" horizontalDpi="300" verticalDpi="300" r:id="rId1"/>
  <headerFooter alignWithMargins="0"/>
  <rowBreaks count="1" manualBreakCount="1">
    <brk id="50" max="11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5"/>
  <sheetViews>
    <sheetView view="pageBreakPreview" topLeftCell="D1" zoomScaleNormal="100" zoomScaleSheetLayoutView="100" workbookViewId="0">
      <selection activeCell="Q22" sqref="Q22"/>
    </sheetView>
  </sheetViews>
  <sheetFormatPr defaultRowHeight="13.5" x14ac:dyDescent="0.15"/>
  <cols>
    <col min="1" max="1" width="10.625" customWidth="1"/>
    <col min="3" max="5" width="8.625" bestFit="1" customWidth="1"/>
    <col min="6" max="7" width="5.375" bestFit="1" customWidth="1"/>
    <col min="8" max="9" width="5.5" bestFit="1" customWidth="1"/>
    <col min="10" max="10" width="7.125" style="11" bestFit="1" customWidth="1"/>
    <col min="11" max="11" width="9.75" bestFit="1" customWidth="1"/>
    <col min="12" max="12" width="9.625" style="6" customWidth="1"/>
    <col min="13" max="13" width="10.625" customWidth="1"/>
    <col min="14" max="14" width="20.75" bestFit="1" customWidth="1"/>
    <col min="15" max="17" width="10.625" customWidth="1"/>
    <col min="18" max="21" width="9.125" bestFit="1" customWidth="1"/>
    <col min="22" max="26" width="11" bestFit="1" customWidth="1"/>
  </cols>
  <sheetData>
    <row r="1" spans="1:28" ht="21" x14ac:dyDescent="0.15">
      <c r="A1" s="24" t="s">
        <v>48</v>
      </c>
    </row>
    <row r="2" spans="1:28" ht="17.25" x14ac:dyDescent="0.15">
      <c r="A2" s="23" t="s">
        <v>49</v>
      </c>
    </row>
    <row r="3" spans="1:28" ht="15.95" customHeight="1" thickBot="1" x14ac:dyDescent="0.2">
      <c r="A3" t="s">
        <v>18</v>
      </c>
      <c r="L3" s="22" t="s">
        <v>14</v>
      </c>
      <c r="N3" t="s">
        <v>30</v>
      </c>
    </row>
    <row r="4" spans="1:28" ht="15.95" customHeight="1" x14ac:dyDescent="0.15">
      <c r="A4" s="15" t="s">
        <v>16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12</v>
      </c>
      <c r="G4" s="16" t="s">
        <v>13</v>
      </c>
      <c r="H4" s="16" t="s">
        <v>10</v>
      </c>
      <c r="I4" s="16" t="s">
        <v>11</v>
      </c>
      <c r="J4" s="17" t="s">
        <v>15</v>
      </c>
      <c r="K4" s="16" t="s">
        <v>4</v>
      </c>
      <c r="L4" s="18" t="s">
        <v>5</v>
      </c>
      <c r="N4" t="s">
        <v>32</v>
      </c>
    </row>
    <row r="5" spans="1:28" ht="15.95" customHeight="1" x14ac:dyDescent="0.15">
      <c r="A5" s="19" t="s">
        <v>6</v>
      </c>
      <c r="B5" s="1">
        <v>4487</v>
      </c>
      <c r="C5" s="1">
        <v>5753</v>
      </c>
      <c r="D5" s="1">
        <v>6337</v>
      </c>
      <c r="E5" s="1">
        <f>SUM(C5:D5)</f>
        <v>12090</v>
      </c>
      <c r="F5" s="1">
        <v>7</v>
      </c>
      <c r="G5" s="1">
        <v>12</v>
      </c>
      <c r="H5" s="1">
        <v>142</v>
      </c>
      <c r="I5" s="1">
        <v>44</v>
      </c>
      <c r="J5" s="12"/>
      <c r="K5" s="1">
        <v>3270</v>
      </c>
      <c r="L5" s="7">
        <f>(ROUND(K5/E5,4))*100</f>
        <v>27.05</v>
      </c>
      <c r="N5" s="31" t="s">
        <v>31</v>
      </c>
      <c r="O5" s="32" t="s">
        <v>79</v>
      </c>
      <c r="P5" s="33" t="s">
        <v>68</v>
      </c>
      <c r="Q5" s="33" t="s">
        <v>69</v>
      </c>
      <c r="R5" s="33" t="s">
        <v>70</v>
      </c>
      <c r="S5" s="33" t="s">
        <v>71</v>
      </c>
      <c r="T5" s="33" t="s">
        <v>72</v>
      </c>
      <c r="U5" s="33" t="s">
        <v>73</v>
      </c>
      <c r="V5" s="33" t="s">
        <v>74</v>
      </c>
      <c r="W5" s="33" t="s">
        <v>75</v>
      </c>
      <c r="X5" s="32" t="s">
        <v>80</v>
      </c>
      <c r="Y5" s="33" t="s">
        <v>77</v>
      </c>
      <c r="Z5" s="33" t="s">
        <v>78</v>
      </c>
      <c r="AA5" s="33" t="s">
        <v>81</v>
      </c>
    </row>
    <row r="6" spans="1:28" ht="15.95" customHeight="1" x14ac:dyDescent="0.15">
      <c r="A6" s="19" t="s">
        <v>7</v>
      </c>
      <c r="B6" s="1">
        <v>2438</v>
      </c>
      <c r="C6" s="1">
        <v>3142</v>
      </c>
      <c r="D6" s="1">
        <v>3561</v>
      </c>
      <c r="E6" s="1">
        <f>SUM(C6:D6)</f>
        <v>6703</v>
      </c>
      <c r="F6" s="1">
        <v>2</v>
      </c>
      <c r="G6" s="1">
        <v>5</v>
      </c>
      <c r="H6" s="1">
        <v>34</v>
      </c>
      <c r="I6" s="1">
        <v>28</v>
      </c>
      <c r="J6" s="12"/>
      <c r="K6" s="1">
        <v>2174</v>
      </c>
      <c r="L6" s="7">
        <f>(ROUND(K6/E6,4))*100</f>
        <v>32.43</v>
      </c>
      <c r="N6" s="27" t="s">
        <v>6</v>
      </c>
      <c r="O6" s="28">
        <f>E5</f>
        <v>12090</v>
      </c>
      <c r="P6" s="28">
        <f>E13</f>
        <v>12102</v>
      </c>
      <c r="Q6" s="28">
        <f>E21</f>
        <v>12081</v>
      </c>
      <c r="R6" s="28">
        <f>E29</f>
        <v>12085</v>
      </c>
      <c r="S6" s="28">
        <f>E37</f>
        <v>12078</v>
      </c>
      <c r="T6" s="28">
        <f>E45</f>
        <v>12072</v>
      </c>
      <c r="U6" s="28">
        <f>E53</f>
        <v>12057</v>
      </c>
      <c r="V6" s="28">
        <f>E61</f>
        <v>12039</v>
      </c>
      <c r="W6" s="28">
        <f>E69</f>
        <v>12040</v>
      </c>
      <c r="X6" s="28">
        <f>E77</f>
        <v>12020</v>
      </c>
      <c r="Y6" s="28">
        <f>E85</f>
        <v>11981</v>
      </c>
      <c r="Z6" s="28">
        <f>E93</f>
        <v>11730</v>
      </c>
      <c r="AA6" s="1">
        <f>SUM(Y6:Z6)</f>
        <v>23711</v>
      </c>
    </row>
    <row r="7" spans="1:28" ht="15.95" customHeight="1" x14ac:dyDescent="0.15">
      <c r="A7" s="19" t="s">
        <v>8</v>
      </c>
      <c r="B7" s="1">
        <v>3084</v>
      </c>
      <c r="C7" s="1">
        <v>4174</v>
      </c>
      <c r="D7" s="1">
        <v>4656</v>
      </c>
      <c r="E7" s="1">
        <f>SUM(C7:D7)</f>
        <v>8830</v>
      </c>
      <c r="F7" s="1">
        <v>3</v>
      </c>
      <c r="G7" s="1">
        <v>5</v>
      </c>
      <c r="H7" s="1">
        <v>16</v>
      </c>
      <c r="I7" s="1">
        <v>38</v>
      </c>
      <c r="J7" s="12"/>
      <c r="K7" s="1">
        <v>2747</v>
      </c>
      <c r="L7" s="7">
        <f>(ROUND(K7/E7,4))*100</f>
        <v>31.11</v>
      </c>
      <c r="N7" s="27" t="s">
        <v>7</v>
      </c>
      <c r="O7" s="28">
        <f>E6</f>
        <v>6703</v>
      </c>
      <c r="P7" s="28">
        <f>E14</f>
        <v>6688</v>
      </c>
      <c r="Q7" s="28">
        <f>E22</f>
        <v>6680</v>
      </c>
      <c r="R7" s="28">
        <f>E30</f>
        <v>6671</v>
      </c>
      <c r="S7" s="28">
        <f>E38</f>
        <v>6681</v>
      </c>
      <c r="T7" s="28">
        <f>E46</f>
        <v>6670</v>
      </c>
      <c r="U7" s="28">
        <f>E54</f>
        <v>6666</v>
      </c>
      <c r="V7" s="28">
        <f>E62</f>
        <v>6657</v>
      </c>
      <c r="W7" s="28">
        <f>E70</f>
        <v>6661</v>
      </c>
      <c r="X7" s="28">
        <f>E78</f>
        <v>6642</v>
      </c>
      <c r="Y7" s="28">
        <f>E86</f>
        <v>6639</v>
      </c>
      <c r="Z7" s="28">
        <f>E94</f>
        <v>6610</v>
      </c>
      <c r="AA7" s="1">
        <f>SUM(Y7:Z7)</f>
        <v>13249</v>
      </c>
    </row>
    <row r="8" spans="1:28" ht="15.95" customHeight="1" thickBot="1" x14ac:dyDescent="0.2">
      <c r="A8" s="20" t="s">
        <v>9</v>
      </c>
      <c r="B8" s="1">
        <v>1557</v>
      </c>
      <c r="C8" s="1">
        <v>2324</v>
      </c>
      <c r="D8" s="1">
        <v>2475</v>
      </c>
      <c r="E8" s="1">
        <f>SUM(C8:D8)</f>
        <v>4799</v>
      </c>
      <c r="F8" s="1">
        <v>6</v>
      </c>
      <c r="G8" s="1">
        <v>6</v>
      </c>
      <c r="H8" s="1">
        <v>26</v>
      </c>
      <c r="I8" s="1">
        <v>19</v>
      </c>
      <c r="J8" s="12">
        <v>1</v>
      </c>
      <c r="K8" s="1">
        <v>1304</v>
      </c>
      <c r="L8" s="8">
        <f>(ROUND(K8/E8,4))*100</f>
        <v>27.169999999999998</v>
      </c>
      <c r="N8" s="27" t="s">
        <v>8</v>
      </c>
      <c r="O8" s="28">
        <f>E7</f>
        <v>8830</v>
      </c>
      <c r="P8" s="28">
        <f>E15</f>
        <v>8817</v>
      </c>
      <c r="Q8" s="28">
        <f>E23</f>
        <v>8801</v>
      </c>
      <c r="R8" s="28">
        <f>E31</f>
        <v>8786</v>
      </c>
      <c r="S8" s="28">
        <f>E39</f>
        <v>8783</v>
      </c>
      <c r="T8" s="28">
        <f>E47</f>
        <v>8765</v>
      </c>
      <c r="U8" s="28">
        <f>E55</f>
        <v>8752</v>
      </c>
      <c r="V8" s="28">
        <f>E63</f>
        <v>8733</v>
      </c>
      <c r="W8" s="28">
        <f>E71</f>
        <v>8728</v>
      </c>
      <c r="X8" s="28">
        <f>E79</f>
        <v>8709</v>
      </c>
      <c r="Y8" s="28">
        <f>E87</f>
        <v>8699</v>
      </c>
      <c r="Z8" s="28">
        <f>E95</f>
        <v>8639</v>
      </c>
      <c r="AA8" s="1">
        <f>SUM(Y8:Z8)</f>
        <v>17338</v>
      </c>
    </row>
    <row r="9" spans="1:28" ht="15.95" customHeight="1" thickBot="1" x14ac:dyDescent="0.2">
      <c r="A9" s="21" t="s">
        <v>17</v>
      </c>
      <c r="B9" s="2">
        <f t="shared" ref="B9:K9" si="0">SUM(B5:B8)</f>
        <v>11566</v>
      </c>
      <c r="C9" s="2">
        <f t="shared" si="0"/>
        <v>15393</v>
      </c>
      <c r="D9" s="2">
        <f t="shared" si="0"/>
        <v>17029</v>
      </c>
      <c r="E9" s="2">
        <f t="shared" si="0"/>
        <v>32422</v>
      </c>
      <c r="F9" s="2">
        <f t="shared" si="0"/>
        <v>18</v>
      </c>
      <c r="G9" s="2">
        <f t="shared" si="0"/>
        <v>28</v>
      </c>
      <c r="H9" s="2">
        <f t="shared" si="0"/>
        <v>218</v>
      </c>
      <c r="I9" s="2">
        <f t="shared" si="0"/>
        <v>129</v>
      </c>
      <c r="J9" s="14">
        <f t="shared" si="0"/>
        <v>1</v>
      </c>
      <c r="K9" s="2">
        <f t="shared" si="0"/>
        <v>9495</v>
      </c>
      <c r="L9" s="9">
        <f>(ROUND(K9/E9,4))*100</f>
        <v>29.29</v>
      </c>
      <c r="M9" t="str">
        <f>IF((32342+F9-G9+H9-I9+J9)=E9,"","エラー")</f>
        <v/>
      </c>
      <c r="N9" s="27" t="s">
        <v>9</v>
      </c>
      <c r="O9" s="28">
        <f>E8</f>
        <v>4799</v>
      </c>
      <c r="P9" s="28">
        <f>E16</f>
        <v>4800</v>
      </c>
      <c r="Q9" s="28">
        <f>E24</f>
        <v>4798</v>
      </c>
      <c r="R9" s="28">
        <f>E32</f>
        <v>4805</v>
      </c>
      <c r="S9" s="28">
        <f>E40</f>
        <v>4814</v>
      </c>
      <c r="T9" s="28">
        <f>E48</f>
        <v>4803</v>
      </c>
      <c r="U9" s="28">
        <f>E56</f>
        <v>4804</v>
      </c>
      <c r="V9" s="28">
        <f>E64</f>
        <v>4797</v>
      </c>
      <c r="W9" s="28">
        <f>E72</f>
        <v>4803</v>
      </c>
      <c r="X9" s="28">
        <f>E80</f>
        <v>4798</v>
      </c>
      <c r="Y9" s="28">
        <f>E88</f>
        <v>4809</v>
      </c>
      <c r="Z9" s="28">
        <f>E96</f>
        <v>4774</v>
      </c>
      <c r="AA9" s="1">
        <f>SUM(Y9:Z9)</f>
        <v>9583</v>
      </c>
    </row>
    <row r="10" spans="1:28" ht="15.95" customHeight="1" x14ac:dyDescent="0.15">
      <c r="N10" s="27" t="s">
        <v>33</v>
      </c>
      <c r="O10" s="28">
        <f>SUM(O6:O9)</f>
        <v>32422</v>
      </c>
      <c r="P10" s="28">
        <f t="shared" ref="P10:Z10" si="1">SUM(P6:P9)</f>
        <v>32407</v>
      </c>
      <c r="Q10" s="28">
        <f t="shared" si="1"/>
        <v>32360</v>
      </c>
      <c r="R10" s="28">
        <f t="shared" si="1"/>
        <v>32347</v>
      </c>
      <c r="S10" s="28">
        <f t="shared" si="1"/>
        <v>32356</v>
      </c>
      <c r="T10" s="28">
        <f t="shared" si="1"/>
        <v>32310</v>
      </c>
      <c r="U10" s="28">
        <f t="shared" si="1"/>
        <v>32279</v>
      </c>
      <c r="V10" s="28">
        <f t="shared" si="1"/>
        <v>32226</v>
      </c>
      <c r="W10" s="28">
        <f t="shared" si="1"/>
        <v>32232</v>
      </c>
      <c r="X10" s="28">
        <f t="shared" si="1"/>
        <v>32169</v>
      </c>
      <c r="Y10" s="28">
        <f t="shared" si="1"/>
        <v>32128</v>
      </c>
      <c r="Z10" s="28">
        <f t="shared" si="1"/>
        <v>31753</v>
      </c>
      <c r="AA10" s="28">
        <f>E105</f>
        <v>31902</v>
      </c>
    </row>
    <row r="11" spans="1:28" ht="15.95" customHeight="1" thickBot="1" x14ac:dyDescent="0.2">
      <c r="A11" t="s">
        <v>19</v>
      </c>
      <c r="L11" s="22" t="s">
        <v>14</v>
      </c>
      <c r="N11" s="27" t="s">
        <v>64</v>
      </c>
      <c r="O11" s="29">
        <f>IF(O6=0,"",(O10-32342))</f>
        <v>80</v>
      </c>
      <c r="P11" s="29">
        <f>IF(P6=0,"",(P10-O10))</f>
        <v>-15</v>
      </c>
      <c r="Q11" s="29">
        <f t="shared" ref="Q11:AA11" si="2">IF(Q6=0,"",(Q10-P10))</f>
        <v>-47</v>
      </c>
      <c r="R11" s="29">
        <f t="shared" si="2"/>
        <v>-13</v>
      </c>
      <c r="S11" s="29">
        <f t="shared" si="2"/>
        <v>9</v>
      </c>
      <c r="T11" s="29">
        <f t="shared" si="2"/>
        <v>-46</v>
      </c>
      <c r="U11" s="29">
        <f t="shared" si="2"/>
        <v>-31</v>
      </c>
      <c r="V11" s="29">
        <f t="shared" si="2"/>
        <v>-53</v>
      </c>
      <c r="W11" s="29">
        <f t="shared" si="2"/>
        <v>6</v>
      </c>
      <c r="X11" s="29">
        <f t="shared" si="2"/>
        <v>-63</v>
      </c>
      <c r="Y11" s="29">
        <f t="shared" si="2"/>
        <v>-41</v>
      </c>
      <c r="Z11" s="29">
        <f>IF(Z6=0,"",(Z10-Y10))</f>
        <v>-375</v>
      </c>
      <c r="AA11" s="29">
        <f t="shared" si="2"/>
        <v>149</v>
      </c>
    </row>
    <row r="12" spans="1:28" ht="15.95" customHeight="1" x14ac:dyDescent="0.15">
      <c r="A12" s="15" t="s">
        <v>16</v>
      </c>
      <c r="B12" s="16" t="s">
        <v>0</v>
      </c>
      <c r="C12" s="16" t="s">
        <v>1</v>
      </c>
      <c r="D12" s="16" t="s">
        <v>2</v>
      </c>
      <c r="E12" s="16" t="s">
        <v>3</v>
      </c>
      <c r="F12" s="16" t="s">
        <v>12</v>
      </c>
      <c r="G12" s="16" t="s">
        <v>13</v>
      </c>
      <c r="H12" s="16" t="s">
        <v>10</v>
      </c>
      <c r="I12" s="16" t="s">
        <v>11</v>
      </c>
      <c r="J12" s="17" t="s">
        <v>15</v>
      </c>
      <c r="K12" s="16" t="s">
        <v>4</v>
      </c>
      <c r="L12" s="18" t="s">
        <v>5</v>
      </c>
    </row>
    <row r="13" spans="1:28" ht="15.95" customHeight="1" x14ac:dyDescent="0.15">
      <c r="A13" s="19" t="s">
        <v>6</v>
      </c>
      <c r="B13" s="1">
        <v>4493</v>
      </c>
      <c r="C13" s="1">
        <v>5762</v>
      </c>
      <c r="D13" s="1">
        <v>6340</v>
      </c>
      <c r="E13" s="3">
        <f>SUM(C13:D13)</f>
        <v>12102</v>
      </c>
      <c r="F13" s="3">
        <v>12</v>
      </c>
      <c r="G13" s="3">
        <v>6</v>
      </c>
      <c r="H13" s="3">
        <v>20</v>
      </c>
      <c r="I13" s="3">
        <v>22</v>
      </c>
      <c r="J13" s="12"/>
      <c r="K13" s="3">
        <v>3275</v>
      </c>
      <c r="L13" s="7">
        <f>IF(K13="","",ROUND(K13/E13,4)*100)</f>
        <v>27.060000000000002</v>
      </c>
      <c r="N13" t="s">
        <v>30</v>
      </c>
    </row>
    <row r="14" spans="1:28" ht="15.95" customHeight="1" x14ac:dyDescent="0.15">
      <c r="A14" s="19" t="s">
        <v>7</v>
      </c>
      <c r="B14" s="1">
        <v>2434</v>
      </c>
      <c r="C14" s="1">
        <v>3135</v>
      </c>
      <c r="D14" s="1">
        <v>3553</v>
      </c>
      <c r="E14" s="3">
        <f>SUM(C14:D14)</f>
        <v>6688</v>
      </c>
      <c r="F14" s="3">
        <v>6</v>
      </c>
      <c r="G14" s="3">
        <v>8</v>
      </c>
      <c r="H14" s="3">
        <v>11</v>
      </c>
      <c r="I14" s="3">
        <v>18</v>
      </c>
      <c r="J14" s="12">
        <v>-2</v>
      </c>
      <c r="K14" s="3">
        <v>2173</v>
      </c>
      <c r="L14" s="7">
        <f>IF(K14="","",ROUND(K14/E14,4)*100)</f>
        <v>32.49</v>
      </c>
      <c r="N14" t="s">
        <v>35</v>
      </c>
    </row>
    <row r="15" spans="1:28" ht="15.95" customHeight="1" x14ac:dyDescent="0.15">
      <c r="A15" s="19" t="s">
        <v>8</v>
      </c>
      <c r="B15" s="1">
        <v>3088</v>
      </c>
      <c r="C15" s="1">
        <v>4170</v>
      </c>
      <c r="D15" s="1">
        <v>4647</v>
      </c>
      <c r="E15" s="3">
        <f>SUM(C15:D15)</f>
        <v>8817</v>
      </c>
      <c r="F15" s="3">
        <v>8</v>
      </c>
      <c r="G15" s="3">
        <v>8</v>
      </c>
      <c r="H15" s="3">
        <v>11</v>
      </c>
      <c r="I15" s="3">
        <v>19</v>
      </c>
      <c r="J15" s="12"/>
      <c r="K15" s="3">
        <v>2754</v>
      </c>
      <c r="L15" s="7">
        <f>IF(K15="","",ROUND(K15/E15,4)*100)</f>
        <v>31.240000000000002</v>
      </c>
      <c r="N15" s="31" t="s">
        <v>31</v>
      </c>
      <c r="O15" s="32" t="s">
        <v>36</v>
      </c>
      <c r="P15" s="33" t="s">
        <v>37</v>
      </c>
      <c r="Q15" s="33" t="s">
        <v>38</v>
      </c>
      <c r="R15" s="33" t="s">
        <v>39</v>
      </c>
      <c r="S15" s="33" t="s">
        <v>40</v>
      </c>
      <c r="T15" s="33" t="s">
        <v>41</v>
      </c>
      <c r="U15" s="33" t="s">
        <v>42</v>
      </c>
      <c r="V15" s="33" t="s">
        <v>43</v>
      </c>
      <c r="W15" s="33" t="s">
        <v>44</v>
      </c>
      <c r="X15" s="33" t="s">
        <v>45</v>
      </c>
      <c r="Y15" s="33" t="s">
        <v>46</v>
      </c>
      <c r="Z15" s="33" t="s">
        <v>47</v>
      </c>
      <c r="AA15" s="33" t="s">
        <v>63</v>
      </c>
    </row>
    <row r="16" spans="1:28" ht="15.95" customHeight="1" thickBot="1" x14ac:dyDescent="0.2">
      <c r="A16" s="20" t="s">
        <v>9</v>
      </c>
      <c r="B16" s="1">
        <v>1559</v>
      </c>
      <c r="C16" s="1">
        <v>2319</v>
      </c>
      <c r="D16" s="1">
        <v>2481</v>
      </c>
      <c r="E16" s="3">
        <f>SUM(C16:D16)</f>
        <v>4800</v>
      </c>
      <c r="F16" s="10">
        <v>4</v>
      </c>
      <c r="G16" s="10">
        <v>2</v>
      </c>
      <c r="H16" s="10">
        <v>8</v>
      </c>
      <c r="I16" s="10">
        <v>10</v>
      </c>
      <c r="J16" s="13"/>
      <c r="K16" s="4">
        <v>1307</v>
      </c>
      <c r="L16" s="8">
        <f>IF(K16="","",ROUND(K16/E16,4)*100)</f>
        <v>27.229999999999997</v>
      </c>
      <c r="N16" s="27" t="s">
        <v>10</v>
      </c>
      <c r="O16" s="34">
        <f>H9</f>
        <v>218</v>
      </c>
      <c r="P16" s="34">
        <f>H17</f>
        <v>50</v>
      </c>
      <c r="Q16" s="34">
        <f>H25</f>
        <v>32</v>
      </c>
      <c r="R16" s="34">
        <f>H33</f>
        <v>51</v>
      </c>
      <c r="S16" s="34">
        <f>H41</f>
        <v>99</v>
      </c>
      <c r="T16" s="34">
        <f>H49</f>
        <v>43</v>
      </c>
      <c r="U16" s="34">
        <f>H57</f>
        <v>34</v>
      </c>
      <c r="V16" s="34">
        <f>H65</f>
        <v>24</v>
      </c>
      <c r="W16" s="34">
        <f>H73</f>
        <v>48</v>
      </c>
      <c r="X16" s="34">
        <f>H81</f>
        <v>24</v>
      </c>
      <c r="Y16" s="34">
        <f>H89</f>
        <v>32</v>
      </c>
      <c r="Z16" s="34">
        <f>H97</f>
        <v>165</v>
      </c>
      <c r="AA16" s="38">
        <f>H105</f>
        <v>259</v>
      </c>
      <c r="AB16">
        <f>SUM(O16:Z16)</f>
        <v>820</v>
      </c>
    </row>
    <row r="17" spans="1:28" ht="15.95" customHeight="1" thickBot="1" x14ac:dyDescent="0.2">
      <c r="A17" s="21" t="s">
        <v>17</v>
      </c>
      <c r="B17" s="5">
        <f t="shared" ref="B17:K17" si="3">SUM(B13:B16)</f>
        <v>11574</v>
      </c>
      <c r="C17" s="5">
        <f t="shared" si="3"/>
        <v>15386</v>
      </c>
      <c r="D17" s="5">
        <f t="shared" si="3"/>
        <v>17021</v>
      </c>
      <c r="E17" s="5">
        <f t="shared" si="3"/>
        <v>32407</v>
      </c>
      <c r="F17" s="5">
        <f t="shared" si="3"/>
        <v>30</v>
      </c>
      <c r="G17" s="5">
        <f t="shared" si="3"/>
        <v>24</v>
      </c>
      <c r="H17" s="5">
        <f t="shared" si="3"/>
        <v>50</v>
      </c>
      <c r="I17" s="5">
        <f t="shared" si="3"/>
        <v>69</v>
      </c>
      <c r="J17" s="14">
        <f t="shared" si="3"/>
        <v>-2</v>
      </c>
      <c r="K17" s="5">
        <f t="shared" si="3"/>
        <v>9509</v>
      </c>
      <c r="L17" s="9">
        <f>IF(K17=0,"",ROUND(K17/E17,4)*100)</f>
        <v>29.34</v>
      </c>
      <c r="M17" t="str">
        <f>IF(SUM(F17:J17)=0,"",IF((E9+F17-G17+H17-I17+J17)=E17,"","エラー"))</f>
        <v/>
      </c>
      <c r="N17" s="27" t="s">
        <v>11</v>
      </c>
      <c r="O17" s="34">
        <f>I9</f>
        <v>129</v>
      </c>
      <c r="P17" s="34">
        <f>I17</f>
        <v>69</v>
      </c>
      <c r="Q17" s="34">
        <f>I25</f>
        <v>71</v>
      </c>
      <c r="R17" s="34">
        <f>I33</f>
        <v>56</v>
      </c>
      <c r="S17" s="34">
        <f>I41</f>
        <v>92</v>
      </c>
      <c r="T17" s="34">
        <f>I49</f>
        <v>71</v>
      </c>
      <c r="U17" s="34">
        <f>I57</f>
        <v>59</v>
      </c>
      <c r="V17" s="34">
        <f>I65</f>
        <v>56</v>
      </c>
      <c r="W17" s="34">
        <f>I73</f>
        <v>33</v>
      </c>
      <c r="X17" s="36">
        <f>I81</f>
        <v>74</v>
      </c>
      <c r="Y17" s="34">
        <f>I89</f>
        <v>66</v>
      </c>
      <c r="Z17" s="34">
        <f>I97</f>
        <v>511</v>
      </c>
      <c r="AA17" s="38">
        <f>I105</f>
        <v>120</v>
      </c>
      <c r="AB17">
        <f>SUM(O17:Z17)</f>
        <v>1287</v>
      </c>
    </row>
    <row r="18" spans="1:28" ht="15.95" customHeight="1" x14ac:dyDescent="0.15"/>
    <row r="19" spans="1:28" ht="15.95" customHeight="1" thickBot="1" x14ac:dyDescent="0.2">
      <c r="A19" t="s">
        <v>20</v>
      </c>
      <c r="L19" s="22" t="s">
        <v>14</v>
      </c>
    </row>
    <row r="20" spans="1:28" ht="15.95" customHeight="1" x14ac:dyDescent="0.15">
      <c r="A20" s="15" t="s">
        <v>16</v>
      </c>
      <c r="B20" s="16" t="s">
        <v>0</v>
      </c>
      <c r="C20" s="16" t="s">
        <v>1</v>
      </c>
      <c r="D20" s="16" t="s">
        <v>2</v>
      </c>
      <c r="E20" s="16" t="s">
        <v>3</v>
      </c>
      <c r="F20" s="16" t="s">
        <v>12</v>
      </c>
      <c r="G20" s="16" t="s">
        <v>13</v>
      </c>
      <c r="H20" s="16" t="s">
        <v>10</v>
      </c>
      <c r="I20" s="16" t="s">
        <v>11</v>
      </c>
      <c r="J20" s="17" t="s">
        <v>15</v>
      </c>
      <c r="K20" s="16" t="s">
        <v>4</v>
      </c>
      <c r="L20" s="18" t="s">
        <v>5</v>
      </c>
    </row>
    <row r="21" spans="1:28" ht="15.95" customHeight="1" x14ac:dyDescent="0.15">
      <c r="A21" s="19" t="s">
        <v>6</v>
      </c>
      <c r="B21" s="3">
        <v>4494</v>
      </c>
      <c r="C21" s="3">
        <v>5748</v>
      </c>
      <c r="D21" s="3">
        <v>6333</v>
      </c>
      <c r="E21" s="3">
        <f>SUM(C21:D21)</f>
        <v>12081</v>
      </c>
      <c r="F21" s="3">
        <v>9</v>
      </c>
      <c r="G21" s="3">
        <v>15</v>
      </c>
      <c r="H21" s="3">
        <v>18</v>
      </c>
      <c r="I21" s="3">
        <v>25</v>
      </c>
      <c r="J21" s="12">
        <v>1</v>
      </c>
      <c r="K21" s="3">
        <v>3285</v>
      </c>
      <c r="L21" s="7">
        <f>IF(K21="","",ROUND(K21/E21,4)*100)</f>
        <v>27.189999999999998</v>
      </c>
    </row>
    <row r="22" spans="1:28" ht="15.95" customHeight="1" x14ac:dyDescent="0.15">
      <c r="A22" s="19" t="s">
        <v>7</v>
      </c>
      <c r="B22" s="3">
        <v>2433</v>
      </c>
      <c r="C22" s="3">
        <v>3135</v>
      </c>
      <c r="D22" s="3">
        <v>3545</v>
      </c>
      <c r="E22" s="3">
        <f>SUM(C22:D22)</f>
        <v>6680</v>
      </c>
      <c r="F22" s="3">
        <v>5</v>
      </c>
      <c r="G22" s="3">
        <v>7</v>
      </c>
      <c r="H22" s="3">
        <v>5</v>
      </c>
      <c r="I22" s="3">
        <v>10</v>
      </c>
      <c r="J22" s="12"/>
      <c r="K22" s="3">
        <v>2174</v>
      </c>
      <c r="L22" s="7">
        <f>IF(K22="","",ROUND(K22/E22,4)*100)</f>
        <v>32.54</v>
      </c>
    </row>
    <row r="23" spans="1:28" ht="15.95" customHeight="1" x14ac:dyDescent="0.15">
      <c r="A23" s="19" t="s">
        <v>8</v>
      </c>
      <c r="B23" s="3">
        <v>3087</v>
      </c>
      <c r="C23" s="3">
        <v>4155</v>
      </c>
      <c r="D23" s="3">
        <v>4646</v>
      </c>
      <c r="E23" s="3">
        <f>SUM(C23:D23)</f>
        <v>8801</v>
      </c>
      <c r="F23" s="3">
        <v>6</v>
      </c>
      <c r="G23" s="3">
        <v>6</v>
      </c>
      <c r="H23" s="3">
        <v>6</v>
      </c>
      <c r="I23" s="3">
        <v>27</v>
      </c>
      <c r="J23" s="12"/>
      <c r="K23" s="3">
        <v>2753</v>
      </c>
      <c r="L23" s="7">
        <f>IF(K23="","",ROUND(K23/E23,4)*100)</f>
        <v>31.28</v>
      </c>
    </row>
    <row r="24" spans="1:28" ht="15.95" customHeight="1" thickBot="1" x14ac:dyDescent="0.2">
      <c r="A24" s="20" t="s">
        <v>9</v>
      </c>
      <c r="B24" s="4">
        <v>1561</v>
      </c>
      <c r="C24" s="4">
        <v>2317</v>
      </c>
      <c r="D24" s="4">
        <v>2481</v>
      </c>
      <c r="E24" s="3">
        <f>SUM(C24:D24)</f>
        <v>4798</v>
      </c>
      <c r="F24" s="10">
        <v>1</v>
      </c>
      <c r="G24" s="10">
        <v>3</v>
      </c>
      <c r="H24" s="10">
        <v>3</v>
      </c>
      <c r="I24" s="10">
        <v>9</v>
      </c>
      <c r="J24" s="13">
        <v>1</v>
      </c>
      <c r="K24" s="4">
        <v>1313</v>
      </c>
      <c r="L24" s="8">
        <f>IF(K24="","",ROUND(K24/E24,4)*100)</f>
        <v>27.37</v>
      </c>
    </row>
    <row r="25" spans="1:28" ht="15.95" customHeight="1" thickBot="1" x14ac:dyDescent="0.2">
      <c r="A25" s="21" t="s">
        <v>17</v>
      </c>
      <c r="B25" s="5">
        <f t="shared" ref="B25:K25" si="4">SUM(B21:B24)</f>
        <v>11575</v>
      </c>
      <c r="C25" s="5">
        <f t="shared" si="4"/>
        <v>15355</v>
      </c>
      <c r="D25" s="5">
        <f t="shared" si="4"/>
        <v>17005</v>
      </c>
      <c r="E25" s="5">
        <f t="shared" si="4"/>
        <v>32360</v>
      </c>
      <c r="F25" s="5">
        <f t="shared" si="4"/>
        <v>21</v>
      </c>
      <c r="G25" s="5">
        <f t="shared" si="4"/>
        <v>31</v>
      </c>
      <c r="H25" s="5">
        <f t="shared" si="4"/>
        <v>32</v>
      </c>
      <c r="I25" s="5">
        <f t="shared" si="4"/>
        <v>71</v>
      </c>
      <c r="J25" s="14">
        <f t="shared" si="4"/>
        <v>2</v>
      </c>
      <c r="K25" s="5">
        <f t="shared" si="4"/>
        <v>9525</v>
      </c>
      <c r="L25" s="9">
        <f>IF(K25=0,"",ROUND(K25/E25,4)*100)</f>
        <v>29.43</v>
      </c>
      <c r="M25" t="str">
        <f>IF(SUM(F25:J25)=0,"",IF((E17+F25-G25+H25-I25+J25)=E25,"","エラー"))</f>
        <v/>
      </c>
    </row>
    <row r="26" spans="1:28" ht="15.95" customHeight="1" x14ac:dyDescent="0.15">
      <c r="M26" s="69"/>
      <c r="N26" s="69"/>
      <c r="O26" s="70"/>
      <c r="P26" s="71"/>
      <c r="Q26" s="72"/>
      <c r="R26" s="69"/>
      <c r="S26" s="73"/>
      <c r="T26" s="73"/>
    </row>
    <row r="27" spans="1:28" ht="15.95" customHeight="1" thickBot="1" x14ac:dyDescent="0.2">
      <c r="A27" t="s">
        <v>21</v>
      </c>
      <c r="L27" s="22" t="s">
        <v>14</v>
      </c>
    </row>
    <row r="28" spans="1:28" ht="15.95" customHeight="1" x14ac:dyDescent="0.15">
      <c r="A28" s="15" t="s">
        <v>16</v>
      </c>
      <c r="B28" s="16" t="s">
        <v>0</v>
      </c>
      <c r="C28" s="16" t="s">
        <v>1</v>
      </c>
      <c r="D28" s="16" t="s">
        <v>2</v>
      </c>
      <c r="E28" s="16" t="s">
        <v>3</v>
      </c>
      <c r="F28" s="16" t="s">
        <v>12</v>
      </c>
      <c r="G28" s="16" t="s">
        <v>13</v>
      </c>
      <c r="H28" s="16" t="s">
        <v>10</v>
      </c>
      <c r="I28" s="16" t="s">
        <v>11</v>
      </c>
      <c r="J28" s="17" t="s">
        <v>15</v>
      </c>
      <c r="K28" s="16" t="s">
        <v>4</v>
      </c>
      <c r="L28" s="18" t="s">
        <v>5</v>
      </c>
    </row>
    <row r="29" spans="1:28" ht="15.95" customHeight="1" x14ac:dyDescent="0.15">
      <c r="A29" s="19" t="s">
        <v>6</v>
      </c>
      <c r="B29" s="3">
        <v>4500</v>
      </c>
      <c r="C29" s="3">
        <v>5743</v>
      </c>
      <c r="D29" s="3">
        <v>6342</v>
      </c>
      <c r="E29" s="3">
        <f>SUM(C29:D29)</f>
        <v>12085</v>
      </c>
      <c r="F29" s="3">
        <v>6</v>
      </c>
      <c r="G29" s="3">
        <v>14</v>
      </c>
      <c r="H29" s="3">
        <v>28</v>
      </c>
      <c r="I29" s="3">
        <v>26</v>
      </c>
      <c r="J29" s="12">
        <v>2</v>
      </c>
      <c r="K29" s="3">
        <v>3284</v>
      </c>
      <c r="L29" s="7">
        <f>IF(K29="","",ROUND(K29/E29,4)*100)</f>
        <v>27.169999999999998</v>
      </c>
    </row>
    <row r="30" spans="1:28" ht="15.95" customHeight="1" x14ac:dyDescent="0.15">
      <c r="A30" s="19" t="s">
        <v>7</v>
      </c>
      <c r="B30" s="3">
        <v>2433</v>
      </c>
      <c r="C30" s="3">
        <v>3132</v>
      </c>
      <c r="D30" s="3">
        <v>3539</v>
      </c>
      <c r="E30" s="3">
        <f>SUM(C30:D30)</f>
        <v>6671</v>
      </c>
      <c r="F30" s="3">
        <v>5</v>
      </c>
      <c r="G30" s="3">
        <v>5</v>
      </c>
      <c r="H30" s="3">
        <v>11</v>
      </c>
      <c r="I30" s="3">
        <v>13</v>
      </c>
      <c r="J30" s="12"/>
      <c r="K30" s="3">
        <v>2183</v>
      </c>
      <c r="L30" s="7">
        <f>IF(K30="","",ROUND(K30/E30,4)*100)</f>
        <v>32.72</v>
      </c>
    </row>
    <row r="31" spans="1:28" ht="15.95" customHeight="1" x14ac:dyDescent="0.15">
      <c r="A31" s="19" t="s">
        <v>8</v>
      </c>
      <c r="B31" s="3">
        <v>3078</v>
      </c>
      <c r="C31" s="3">
        <v>4146</v>
      </c>
      <c r="D31" s="3">
        <v>4640</v>
      </c>
      <c r="E31" s="3">
        <f>SUM(C31:D31)</f>
        <v>8786</v>
      </c>
      <c r="F31" s="3">
        <v>3</v>
      </c>
      <c r="G31" s="3">
        <v>6</v>
      </c>
      <c r="H31" s="3">
        <v>7</v>
      </c>
      <c r="I31" s="3">
        <v>10</v>
      </c>
      <c r="J31" s="12"/>
      <c r="K31" s="3">
        <v>2751</v>
      </c>
      <c r="L31" s="7">
        <f>IF(K31="","",ROUND(K31/E31,4)*100)</f>
        <v>31.31</v>
      </c>
    </row>
    <row r="32" spans="1:28" ht="15.95" customHeight="1" thickBot="1" x14ac:dyDescent="0.2">
      <c r="A32" s="20" t="s">
        <v>9</v>
      </c>
      <c r="B32" s="4">
        <v>1565</v>
      </c>
      <c r="C32" s="4">
        <v>2320</v>
      </c>
      <c r="D32" s="4">
        <v>2485</v>
      </c>
      <c r="E32" s="3">
        <f>SUM(C32:D32)</f>
        <v>4805</v>
      </c>
      <c r="F32" s="10">
        <v>5</v>
      </c>
      <c r="G32" s="10">
        <v>4</v>
      </c>
      <c r="H32" s="10">
        <v>5</v>
      </c>
      <c r="I32" s="10">
        <v>7</v>
      </c>
      <c r="J32" s="13"/>
      <c r="K32" s="4">
        <v>1314</v>
      </c>
      <c r="L32" s="8">
        <f>IF(K32="","",ROUND(K32/E32,4)*100)</f>
        <v>27.35</v>
      </c>
    </row>
    <row r="33" spans="1:13" ht="15.95" customHeight="1" thickBot="1" x14ac:dyDescent="0.2">
      <c r="A33" s="21" t="s">
        <v>17</v>
      </c>
      <c r="B33" s="5">
        <f t="shared" ref="B33:K33" si="5">SUM(B29:B32)</f>
        <v>11576</v>
      </c>
      <c r="C33" s="5">
        <f t="shared" si="5"/>
        <v>15341</v>
      </c>
      <c r="D33" s="5">
        <f t="shared" si="5"/>
        <v>17006</v>
      </c>
      <c r="E33" s="5">
        <f t="shared" si="5"/>
        <v>32347</v>
      </c>
      <c r="F33" s="5">
        <f t="shared" si="5"/>
        <v>19</v>
      </c>
      <c r="G33" s="5">
        <f t="shared" si="5"/>
        <v>29</v>
      </c>
      <c r="H33" s="5">
        <f t="shared" si="5"/>
        <v>51</v>
      </c>
      <c r="I33" s="5">
        <f t="shared" si="5"/>
        <v>56</v>
      </c>
      <c r="J33" s="14">
        <f t="shared" si="5"/>
        <v>2</v>
      </c>
      <c r="K33" s="5">
        <f t="shared" si="5"/>
        <v>9532</v>
      </c>
      <c r="L33" s="9">
        <f>IF(K33=0,"",ROUND(K33/E33,4)*100)</f>
        <v>29.470000000000002</v>
      </c>
      <c r="M33" t="str">
        <f>IF(SUM(F33:J33)=0,"",IF((E25+F33-G33+H33-I33+J33)=E33,"","エラー"))</f>
        <v/>
      </c>
    </row>
    <row r="34" spans="1:13" ht="15.95" customHeight="1" x14ac:dyDescent="0.15">
      <c r="K34" s="25"/>
      <c r="L34" s="26" t="str">
        <f>IF(K34=0,"",ROUND(K34/E33,4)*100)</f>
        <v/>
      </c>
    </row>
    <row r="35" spans="1:13" ht="15.95" customHeight="1" thickBot="1" x14ac:dyDescent="0.2">
      <c r="A35" t="s">
        <v>22</v>
      </c>
      <c r="L35" s="22" t="s">
        <v>14</v>
      </c>
    </row>
    <row r="36" spans="1:13" ht="15.95" customHeight="1" x14ac:dyDescent="0.15">
      <c r="A36" s="15" t="s">
        <v>16</v>
      </c>
      <c r="B36" s="16" t="s">
        <v>0</v>
      </c>
      <c r="C36" s="16" t="s">
        <v>1</v>
      </c>
      <c r="D36" s="16" t="s">
        <v>2</v>
      </c>
      <c r="E36" s="16" t="s">
        <v>3</v>
      </c>
      <c r="F36" s="16" t="s">
        <v>12</v>
      </c>
      <c r="G36" s="16" t="s">
        <v>13</v>
      </c>
      <c r="H36" s="16" t="s">
        <v>10</v>
      </c>
      <c r="I36" s="16" t="s">
        <v>11</v>
      </c>
      <c r="J36" s="17" t="s">
        <v>15</v>
      </c>
      <c r="K36" s="16" t="s">
        <v>4</v>
      </c>
      <c r="L36" s="18" t="s">
        <v>5</v>
      </c>
    </row>
    <row r="37" spans="1:13" ht="15.95" customHeight="1" x14ac:dyDescent="0.15">
      <c r="A37" s="19" t="s">
        <v>6</v>
      </c>
      <c r="B37" s="3">
        <v>4493</v>
      </c>
      <c r="C37" s="3">
        <v>5736</v>
      </c>
      <c r="D37" s="3">
        <v>6342</v>
      </c>
      <c r="E37" s="3">
        <f>SUM(C37:D37)</f>
        <v>12078</v>
      </c>
      <c r="F37" s="3">
        <v>18</v>
      </c>
      <c r="G37" s="3">
        <v>13</v>
      </c>
      <c r="H37" s="3">
        <v>33</v>
      </c>
      <c r="I37" s="3">
        <v>42</v>
      </c>
      <c r="J37" s="12"/>
      <c r="K37" s="3">
        <v>3287</v>
      </c>
      <c r="L37" s="7">
        <f>IF(K37="","",ROUND(K37/E37,4)*100)</f>
        <v>27.21</v>
      </c>
    </row>
    <row r="38" spans="1:13" ht="15.95" customHeight="1" x14ac:dyDescent="0.15">
      <c r="A38" s="19" t="s">
        <v>7</v>
      </c>
      <c r="B38" s="3">
        <v>2439</v>
      </c>
      <c r="C38" s="3">
        <v>3141</v>
      </c>
      <c r="D38" s="3">
        <v>3540</v>
      </c>
      <c r="E38" s="3">
        <f>SUM(C38:D38)</f>
        <v>6681</v>
      </c>
      <c r="F38" s="3">
        <v>6</v>
      </c>
      <c r="G38" s="3">
        <v>7</v>
      </c>
      <c r="H38" s="3">
        <v>24</v>
      </c>
      <c r="I38" s="3">
        <v>18</v>
      </c>
      <c r="J38" s="12">
        <v>1</v>
      </c>
      <c r="K38" s="3">
        <v>2188</v>
      </c>
      <c r="L38" s="7">
        <f>IF(K38="","",ROUND(K38/E38,4)*100)</f>
        <v>32.75</v>
      </c>
    </row>
    <row r="39" spans="1:13" ht="15.95" customHeight="1" x14ac:dyDescent="0.15">
      <c r="A39" s="19" t="s">
        <v>8</v>
      </c>
      <c r="B39" s="3">
        <v>3071</v>
      </c>
      <c r="C39" s="3">
        <v>4141</v>
      </c>
      <c r="D39" s="3">
        <v>4642</v>
      </c>
      <c r="E39" s="3">
        <f>SUM(C39:D39)</f>
        <v>8783</v>
      </c>
      <c r="F39" s="3">
        <v>5</v>
      </c>
      <c r="G39" s="3">
        <v>10</v>
      </c>
      <c r="H39" s="3">
        <v>32</v>
      </c>
      <c r="I39" s="3">
        <v>23</v>
      </c>
      <c r="J39" s="12">
        <v>-4</v>
      </c>
      <c r="K39" s="3">
        <v>2745</v>
      </c>
      <c r="L39" s="7">
        <f>IF(K39="","",ROUND(K39/E39,4)*100)</f>
        <v>31.25</v>
      </c>
    </row>
    <row r="40" spans="1:13" ht="15.95" customHeight="1" thickBot="1" x14ac:dyDescent="0.2">
      <c r="A40" s="20" t="s">
        <v>9</v>
      </c>
      <c r="B40" s="4">
        <v>1566</v>
      </c>
      <c r="C40" s="4">
        <v>2327</v>
      </c>
      <c r="D40" s="4">
        <v>2487</v>
      </c>
      <c r="E40" s="3">
        <f>SUM(C40:D40)</f>
        <v>4814</v>
      </c>
      <c r="F40" s="10">
        <v>8</v>
      </c>
      <c r="G40" s="10">
        <v>2</v>
      </c>
      <c r="H40" s="10">
        <v>10</v>
      </c>
      <c r="I40" s="10">
        <v>9</v>
      </c>
      <c r="J40" s="13"/>
      <c r="K40" s="4">
        <v>1318</v>
      </c>
      <c r="L40" s="8">
        <f>IF(K40="","",ROUND(K40/E40,4)*100)</f>
        <v>27.38</v>
      </c>
    </row>
    <row r="41" spans="1:13" ht="15.95" customHeight="1" thickBot="1" x14ac:dyDescent="0.2">
      <c r="A41" s="21" t="s">
        <v>17</v>
      </c>
      <c r="B41" s="5">
        <f t="shared" ref="B41:K41" si="6">SUM(B37:B40)</f>
        <v>11569</v>
      </c>
      <c r="C41" s="5">
        <f t="shared" si="6"/>
        <v>15345</v>
      </c>
      <c r="D41" s="5">
        <f t="shared" si="6"/>
        <v>17011</v>
      </c>
      <c r="E41" s="5">
        <f t="shared" si="6"/>
        <v>32356</v>
      </c>
      <c r="F41" s="5">
        <f t="shared" si="6"/>
        <v>37</v>
      </c>
      <c r="G41" s="5">
        <f t="shared" si="6"/>
        <v>32</v>
      </c>
      <c r="H41" s="5">
        <f t="shared" si="6"/>
        <v>99</v>
      </c>
      <c r="I41" s="5">
        <f t="shared" si="6"/>
        <v>92</v>
      </c>
      <c r="J41" s="14">
        <f t="shared" si="6"/>
        <v>-3</v>
      </c>
      <c r="K41" s="5">
        <f t="shared" si="6"/>
        <v>9538</v>
      </c>
      <c r="L41" s="9">
        <f>IF(K41=0,"",ROUND(K41/E41,4)*100)</f>
        <v>29.48</v>
      </c>
      <c r="M41" t="str">
        <f>IF(SUM(F41:J41)=0,"",IF((E33+F41-G41+H41-I41+J41)=E41,"","エラー"))</f>
        <v/>
      </c>
    </row>
    <row r="42" spans="1:13" ht="15.95" customHeight="1" x14ac:dyDescent="0.15"/>
    <row r="43" spans="1:13" ht="15.95" customHeight="1" thickBot="1" x14ac:dyDescent="0.2">
      <c r="A43" t="s">
        <v>23</v>
      </c>
      <c r="L43" s="22" t="s">
        <v>14</v>
      </c>
    </row>
    <row r="44" spans="1:13" ht="15.95" customHeight="1" x14ac:dyDescent="0.15">
      <c r="A44" s="15" t="s">
        <v>16</v>
      </c>
      <c r="B44" s="16" t="s">
        <v>0</v>
      </c>
      <c r="C44" s="16" t="s">
        <v>1</v>
      </c>
      <c r="D44" s="16" t="s">
        <v>2</v>
      </c>
      <c r="E44" s="16" t="s">
        <v>3</v>
      </c>
      <c r="F44" s="16" t="s">
        <v>12</v>
      </c>
      <c r="G44" s="16" t="s">
        <v>13</v>
      </c>
      <c r="H44" s="16" t="s">
        <v>10</v>
      </c>
      <c r="I44" s="16" t="s">
        <v>11</v>
      </c>
      <c r="J44" s="17" t="s">
        <v>15</v>
      </c>
      <c r="K44" s="16" t="s">
        <v>4</v>
      </c>
      <c r="L44" s="18" t="s">
        <v>5</v>
      </c>
    </row>
    <row r="45" spans="1:13" ht="15.95" customHeight="1" x14ac:dyDescent="0.15">
      <c r="A45" s="19" t="s">
        <v>6</v>
      </c>
      <c r="B45" s="3">
        <v>4502</v>
      </c>
      <c r="C45" s="3">
        <v>5727</v>
      </c>
      <c r="D45" s="3">
        <v>6345</v>
      </c>
      <c r="E45" s="3">
        <f>SUM(C45:D45)</f>
        <v>12072</v>
      </c>
      <c r="F45" s="3">
        <v>6</v>
      </c>
      <c r="G45" s="3">
        <v>15</v>
      </c>
      <c r="H45" s="3">
        <v>16</v>
      </c>
      <c r="I45" s="3">
        <v>21</v>
      </c>
      <c r="J45" s="12">
        <v>3</v>
      </c>
      <c r="K45" s="3">
        <v>3284</v>
      </c>
      <c r="L45" s="7">
        <f>IF(K45="","",ROUND(K45/E45,4)*100)</f>
        <v>27.200000000000003</v>
      </c>
    </row>
    <row r="46" spans="1:13" ht="15.95" customHeight="1" x14ac:dyDescent="0.15">
      <c r="A46" s="19" t="s">
        <v>7</v>
      </c>
      <c r="B46" s="3">
        <v>2434</v>
      </c>
      <c r="C46" s="3">
        <v>3136</v>
      </c>
      <c r="D46" s="3">
        <v>3534</v>
      </c>
      <c r="E46" s="3">
        <f>SUM(C46:D46)</f>
        <v>6670</v>
      </c>
      <c r="F46" s="3">
        <v>3</v>
      </c>
      <c r="G46" s="3">
        <v>6</v>
      </c>
      <c r="H46" s="3">
        <v>15</v>
      </c>
      <c r="I46" s="3">
        <v>18</v>
      </c>
      <c r="J46" s="12"/>
      <c r="K46" s="3">
        <v>2187</v>
      </c>
      <c r="L46" s="7">
        <f>IF(K46="","",ROUND(K46/E46,4)*100)</f>
        <v>32.79</v>
      </c>
    </row>
    <row r="47" spans="1:13" ht="15.95" customHeight="1" x14ac:dyDescent="0.15">
      <c r="A47" s="19" t="s">
        <v>8</v>
      </c>
      <c r="B47" s="3">
        <v>3071</v>
      </c>
      <c r="C47" s="3">
        <v>4128</v>
      </c>
      <c r="D47" s="3">
        <v>4637</v>
      </c>
      <c r="E47" s="3">
        <f>SUM(C47:D47)</f>
        <v>8765</v>
      </c>
      <c r="F47" s="3">
        <v>4</v>
      </c>
      <c r="G47" s="3">
        <v>8</v>
      </c>
      <c r="H47" s="3">
        <v>9</v>
      </c>
      <c r="I47" s="3">
        <v>22</v>
      </c>
      <c r="J47" s="12"/>
      <c r="K47" s="3">
        <v>2751</v>
      </c>
      <c r="L47" s="7">
        <f>IF(K47="","",ROUND(K47/E47,4)*100)</f>
        <v>31.39</v>
      </c>
    </row>
    <row r="48" spans="1:13" ht="15.95" customHeight="1" thickBot="1" x14ac:dyDescent="0.2">
      <c r="A48" s="20" t="s">
        <v>9</v>
      </c>
      <c r="B48" s="4">
        <v>1566</v>
      </c>
      <c r="C48" s="4">
        <v>2322</v>
      </c>
      <c r="D48" s="4">
        <v>2481</v>
      </c>
      <c r="E48" s="3">
        <f>SUM(C48:D48)</f>
        <v>4803</v>
      </c>
      <c r="F48" s="10">
        <v>2</v>
      </c>
      <c r="G48" s="10">
        <v>7</v>
      </c>
      <c r="H48" s="10">
        <v>3</v>
      </c>
      <c r="I48" s="10">
        <v>10</v>
      </c>
      <c r="J48" s="13"/>
      <c r="K48" s="4">
        <v>1323</v>
      </c>
      <c r="L48" s="8">
        <f>IF(K48="","",ROUND(K48/E48,4)*100)</f>
        <v>27.55</v>
      </c>
    </row>
    <row r="49" spans="1:13" ht="15.95" customHeight="1" thickBot="1" x14ac:dyDescent="0.2">
      <c r="A49" s="21" t="s">
        <v>17</v>
      </c>
      <c r="B49" s="5">
        <f t="shared" ref="B49:K49" si="7">SUM(B45:B48)</f>
        <v>11573</v>
      </c>
      <c r="C49" s="5">
        <f t="shared" si="7"/>
        <v>15313</v>
      </c>
      <c r="D49" s="5">
        <f t="shared" si="7"/>
        <v>16997</v>
      </c>
      <c r="E49" s="5">
        <f t="shared" si="7"/>
        <v>32310</v>
      </c>
      <c r="F49" s="5">
        <f t="shared" si="7"/>
        <v>15</v>
      </c>
      <c r="G49" s="5">
        <f t="shared" si="7"/>
        <v>36</v>
      </c>
      <c r="H49" s="5">
        <f t="shared" si="7"/>
        <v>43</v>
      </c>
      <c r="I49" s="5">
        <f t="shared" si="7"/>
        <v>71</v>
      </c>
      <c r="J49" s="14">
        <f t="shared" si="7"/>
        <v>3</v>
      </c>
      <c r="K49" s="5">
        <f t="shared" si="7"/>
        <v>9545</v>
      </c>
      <c r="L49" s="9">
        <f>IF(K49=0,"",ROUND(K49/E49,4)*100)</f>
        <v>29.54</v>
      </c>
      <c r="M49" t="str">
        <f>IF(SUM(F49:J49)=0,"",IF((E41+F49-G49+H49-I49+J49)=E49,"","エラー"))</f>
        <v/>
      </c>
    </row>
    <row r="51" spans="1:13" ht="15.95" customHeight="1" thickBot="1" x14ac:dyDescent="0.2">
      <c r="A51" t="s">
        <v>24</v>
      </c>
      <c r="L51" s="22" t="s">
        <v>14</v>
      </c>
    </row>
    <row r="52" spans="1:13" ht="15.95" customHeight="1" x14ac:dyDescent="0.15">
      <c r="A52" s="15" t="s">
        <v>16</v>
      </c>
      <c r="B52" s="16" t="s">
        <v>0</v>
      </c>
      <c r="C52" s="16" t="s">
        <v>1</v>
      </c>
      <c r="D52" s="16" t="s">
        <v>2</v>
      </c>
      <c r="E52" s="16" t="s">
        <v>3</v>
      </c>
      <c r="F52" s="16" t="s">
        <v>12</v>
      </c>
      <c r="G52" s="16" t="s">
        <v>13</v>
      </c>
      <c r="H52" s="16" t="s">
        <v>10</v>
      </c>
      <c r="I52" s="16" t="s">
        <v>11</v>
      </c>
      <c r="J52" s="17" t="s">
        <v>15</v>
      </c>
      <c r="K52" s="16" t="s">
        <v>4</v>
      </c>
      <c r="L52" s="18" t="s">
        <v>5</v>
      </c>
    </row>
    <row r="53" spans="1:13" ht="15.95" customHeight="1" x14ac:dyDescent="0.15">
      <c r="A53" s="19" t="s">
        <v>6</v>
      </c>
      <c r="B53" s="3">
        <v>4506</v>
      </c>
      <c r="C53" s="3">
        <v>5722</v>
      </c>
      <c r="D53" s="3">
        <v>6335</v>
      </c>
      <c r="E53" s="3">
        <f>SUM(C53:D53)</f>
        <v>12057</v>
      </c>
      <c r="F53" s="3">
        <v>10</v>
      </c>
      <c r="G53" s="3">
        <v>11</v>
      </c>
      <c r="H53" s="3">
        <v>12</v>
      </c>
      <c r="I53" s="3">
        <v>35</v>
      </c>
      <c r="J53" s="12">
        <v>2</v>
      </c>
      <c r="K53" s="3">
        <v>3287</v>
      </c>
      <c r="L53" s="7">
        <f>IF(K53="","",ROUND(K53/E53,4)*100)</f>
        <v>27.26</v>
      </c>
    </row>
    <row r="54" spans="1:13" ht="15.95" customHeight="1" x14ac:dyDescent="0.15">
      <c r="A54" s="19" t="s">
        <v>7</v>
      </c>
      <c r="B54" s="3">
        <v>2434</v>
      </c>
      <c r="C54" s="3">
        <v>3128</v>
      </c>
      <c r="D54" s="3">
        <v>3538</v>
      </c>
      <c r="E54" s="3">
        <f>SUM(C54:D54)</f>
        <v>6666</v>
      </c>
      <c r="F54" s="3">
        <v>10</v>
      </c>
      <c r="G54" s="3">
        <v>8</v>
      </c>
      <c r="H54" s="3">
        <v>4</v>
      </c>
      <c r="I54" s="3">
        <v>10</v>
      </c>
      <c r="J54" s="12"/>
      <c r="K54" s="3">
        <v>2191</v>
      </c>
      <c r="L54" s="7">
        <f>IF(K54="","",ROUND(K54/E54,4)*100)</f>
        <v>32.869999999999997</v>
      </c>
    </row>
    <row r="55" spans="1:13" ht="15.95" customHeight="1" x14ac:dyDescent="0.15">
      <c r="A55" s="19" t="s">
        <v>8</v>
      </c>
      <c r="B55" s="3">
        <v>3073</v>
      </c>
      <c r="C55" s="3">
        <v>4121</v>
      </c>
      <c r="D55" s="3">
        <v>4631</v>
      </c>
      <c r="E55" s="3">
        <f>SUM(C55:D55)</f>
        <v>8752</v>
      </c>
      <c r="F55" s="3">
        <v>4</v>
      </c>
      <c r="G55" s="3">
        <v>10</v>
      </c>
      <c r="H55" s="3">
        <v>9</v>
      </c>
      <c r="I55" s="3">
        <v>9</v>
      </c>
      <c r="J55" s="12">
        <v>-3</v>
      </c>
      <c r="K55" s="3">
        <v>2754</v>
      </c>
      <c r="L55" s="7">
        <f>IF(K55="","",ROUND(K55/E55,4)*100)</f>
        <v>31.47</v>
      </c>
    </row>
    <row r="56" spans="1:13" ht="15.95" customHeight="1" thickBot="1" x14ac:dyDescent="0.2">
      <c r="A56" s="20" t="s">
        <v>9</v>
      </c>
      <c r="B56" s="4">
        <v>1568</v>
      </c>
      <c r="C56" s="4">
        <v>2324</v>
      </c>
      <c r="D56" s="4">
        <v>2480</v>
      </c>
      <c r="E56" s="3">
        <f>SUM(C56:D56)</f>
        <v>4804</v>
      </c>
      <c r="F56" s="10">
        <v>2</v>
      </c>
      <c r="G56" s="10">
        <v>2</v>
      </c>
      <c r="H56" s="10">
        <v>9</v>
      </c>
      <c r="I56" s="10">
        <v>5</v>
      </c>
      <c r="J56" s="13"/>
      <c r="K56" s="4">
        <v>1327</v>
      </c>
      <c r="L56" s="8">
        <f>IF(K56="","",ROUND(K56/E56,4)*100)</f>
        <v>27.62</v>
      </c>
    </row>
    <row r="57" spans="1:13" ht="15.95" customHeight="1" thickBot="1" x14ac:dyDescent="0.2">
      <c r="A57" s="21" t="s">
        <v>17</v>
      </c>
      <c r="B57" s="5">
        <f t="shared" ref="B57:K57" si="8">SUM(B53:B56)</f>
        <v>11581</v>
      </c>
      <c r="C57" s="5">
        <f t="shared" si="8"/>
        <v>15295</v>
      </c>
      <c r="D57" s="5">
        <f t="shared" si="8"/>
        <v>16984</v>
      </c>
      <c r="E57" s="5">
        <f t="shared" si="8"/>
        <v>32279</v>
      </c>
      <c r="F57" s="5">
        <f t="shared" si="8"/>
        <v>26</v>
      </c>
      <c r="G57" s="5">
        <f t="shared" si="8"/>
        <v>31</v>
      </c>
      <c r="H57" s="5">
        <f t="shared" si="8"/>
        <v>34</v>
      </c>
      <c r="I57" s="5">
        <f t="shared" si="8"/>
        <v>59</v>
      </c>
      <c r="J57" s="14">
        <f t="shared" si="8"/>
        <v>-1</v>
      </c>
      <c r="K57" s="5">
        <f t="shared" si="8"/>
        <v>9559</v>
      </c>
      <c r="L57" s="9">
        <f>IF(K57=0,"",ROUND(K57/E57,4)*100)</f>
        <v>29.609999999999996</v>
      </c>
      <c r="M57" t="str">
        <f>IF(SUM(F57:J57)=0,"",IF((E49+F57-G57+H57-I57+J57)=E57,"","エラー"))</f>
        <v/>
      </c>
    </row>
    <row r="58" spans="1:13" ht="15.95" customHeight="1" x14ac:dyDescent="0.15"/>
    <row r="59" spans="1:13" ht="15.95" customHeight="1" thickBot="1" x14ac:dyDescent="0.2">
      <c r="A59" t="s">
        <v>25</v>
      </c>
      <c r="L59" s="22" t="s">
        <v>14</v>
      </c>
    </row>
    <row r="60" spans="1:13" ht="15.95" customHeight="1" x14ac:dyDescent="0.15">
      <c r="A60" s="15" t="s">
        <v>16</v>
      </c>
      <c r="B60" s="16" t="s">
        <v>0</v>
      </c>
      <c r="C60" s="16" t="s">
        <v>1</v>
      </c>
      <c r="D60" s="16" t="s">
        <v>2</v>
      </c>
      <c r="E60" s="16" t="s">
        <v>3</v>
      </c>
      <c r="F60" s="16" t="s">
        <v>12</v>
      </c>
      <c r="G60" s="16" t="s">
        <v>13</v>
      </c>
      <c r="H60" s="16" t="s">
        <v>10</v>
      </c>
      <c r="I60" s="16" t="s">
        <v>11</v>
      </c>
      <c r="J60" s="17" t="s">
        <v>15</v>
      </c>
      <c r="K60" s="16" t="s">
        <v>4</v>
      </c>
      <c r="L60" s="18" t="s">
        <v>5</v>
      </c>
    </row>
    <row r="61" spans="1:13" ht="15.95" customHeight="1" x14ac:dyDescent="0.15">
      <c r="A61" s="19" t="s">
        <v>6</v>
      </c>
      <c r="B61" s="3">
        <v>4505</v>
      </c>
      <c r="C61" s="3">
        <v>5709</v>
      </c>
      <c r="D61" s="3">
        <v>6330</v>
      </c>
      <c r="E61" s="3">
        <f>SUM(C61:D61)</f>
        <v>12039</v>
      </c>
      <c r="F61" s="30">
        <v>9</v>
      </c>
      <c r="G61" s="30">
        <v>21</v>
      </c>
      <c r="H61" s="30">
        <v>10</v>
      </c>
      <c r="I61" s="30">
        <v>22</v>
      </c>
      <c r="J61" s="11">
        <v>-1</v>
      </c>
      <c r="K61" s="3">
        <v>3283</v>
      </c>
      <c r="L61" s="7">
        <f>IF(K61="","",ROUND(K61/E61,4)*100)</f>
        <v>27.27</v>
      </c>
    </row>
    <row r="62" spans="1:13" ht="15.95" customHeight="1" x14ac:dyDescent="0.15">
      <c r="A62" s="19" t="s">
        <v>7</v>
      </c>
      <c r="B62" s="3">
        <v>2433</v>
      </c>
      <c r="C62" s="3">
        <v>3123</v>
      </c>
      <c r="D62" s="3">
        <v>3534</v>
      </c>
      <c r="E62" s="3">
        <f>SUM(C62:D62)</f>
        <v>6657</v>
      </c>
      <c r="F62" s="3">
        <v>1</v>
      </c>
      <c r="G62" s="3">
        <v>2</v>
      </c>
      <c r="H62" s="3">
        <v>5</v>
      </c>
      <c r="I62" s="3">
        <v>8</v>
      </c>
      <c r="J62" s="12"/>
      <c r="K62" s="3">
        <v>2192</v>
      </c>
      <c r="L62" s="7">
        <f>IF(K62="","",ROUND(K62/E62,4)*100)</f>
        <v>32.93</v>
      </c>
    </row>
    <row r="63" spans="1:13" ht="15.95" customHeight="1" x14ac:dyDescent="0.15">
      <c r="A63" s="19" t="s">
        <v>8</v>
      </c>
      <c r="B63" s="3">
        <v>3067</v>
      </c>
      <c r="C63" s="3">
        <v>4120</v>
      </c>
      <c r="D63" s="3">
        <v>4613</v>
      </c>
      <c r="E63" s="3">
        <f>SUM(C63:D63)</f>
        <v>8733</v>
      </c>
      <c r="F63" s="3">
        <v>2</v>
      </c>
      <c r="G63" s="3">
        <v>11</v>
      </c>
      <c r="H63" s="3">
        <v>5</v>
      </c>
      <c r="I63" s="3">
        <v>13</v>
      </c>
      <c r="J63" s="12"/>
      <c r="K63" s="3">
        <v>2755</v>
      </c>
      <c r="L63" s="7">
        <f>IF(K63="","",ROUND(K63/E63,4)*100)</f>
        <v>31.55</v>
      </c>
    </row>
    <row r="64" spans="1:13" ht="15.95" customHeight="1" thickBot="1" x14ac:dyDescent="0.2">
      <c r="A64" s="20" t="s">
        <v>9</v>
      </c>
      <c r="B64" s="4">
        <v>1570</v>
      </c>
      <c r="C64" s="4">
        <v>2319</v>
      </c>
      <c r="D64" s="4">
        <v>2478</v>
      </c>
      <c r="E64" s="3">
        <f>SUM(C64:D64)</f>
        <v>4797</v>
      </c>
      <c r="F64" s="10">
        <v>3</v>
      </c>
      <c r="G64" s="10">
        <v>1</v>
      </c>
      <c r="H64" s="10">
        <v>4</v>
      </c>
      <c r="I64" s="10">
        <v>13</v>
      </c>
      <c r="J64" s="13"/>
      <c r="K64" s="4">
        <v>1330</v>
      </c>
      <c r="L64" s="8">
        <f>IF(K64="","",ROUND(K64/E64,4)*100)</f>
        <v>27.73</v>
      </c>
    </row>
    <row r="65" spans="1:13" ht="15.95" customHeight="1" thickBot="1" x14ac:dyDescent="0.2">
      <c r="A65" s="21" t="s">
        <v>17</v>
      </c>
      <c r="B65" s="5">
        <f t="shared" ref="B65:K65" si="9">SUM(B61:B64)</f>
        <v>11575</v>
      </c>
      <c r="C65" s="5">
        <f t="shared" si="9"/>
        <v>15271</v>
      </c>
      <c r="D65" s="5">
        <f t="shared" si="9"/>
        <v>16955</v>
      </c>
      <c r="E65" s="5">
        <f t="shared" si="9"/>
        <v>32226</v>
      </c>
      <c r="F65" s="5">
        <f t="shared" si="9"/>
        <v>15</v>
      </c>
      <c r="G65" s="5">
        <f t="shared" si="9"/>
        <v>35</v>
      </c>
      <c r="H65" s="5">
        <f t="shared" si="9"/>
        <v>24</v>
      </c>
      <c r="I65" s="5">
        <f t="shared" si="9"/>
        <v>56</v>
      </c>
      <c r="J65" s="14">
        <f t="shared" si="9"/>
        <v>-1</v>
      </c>
      <c r="K65" s="5">
        <f t="shared" si="9"/>
        <v>9560</v>
      </c>
      <c r="L65" s="9">
        <f>IF(K65=0,"",ROUND(K65/E65,4)*100)</f>
        <v>29.67</v>
      </c>
      <c r="M65" t="str">
        <f>IF(SUM(F65:J65)=0,"",IF((E57+F65-G65+H65-I65+J65)=E65,"","エラー"))</f>
        <v/>
      </c>
    </row>
    <row r="66" spans="1:13" ht="15.95" customHeight="1" x14ac:dyDescent="0.15"/>
    <row r="67" spans="1:13" ht="15.95" customHeight="1" thickBot="1" x14ac:dyDescent="0.2">
      <c r="A67" t="s">
        <v>26</v>
      </c>
      <c r="L67" s="22" t="s">
        <v>14</v>
      </c>
    </row>
    <row r="68" spans="1:13" ht="15.95" customHeight="1" x14ac:dyDescent="0.15">
      <c r="A68" s="15" t="s">
        <v>16</v>
      </c>
      <c r="B68" s="16" t="s">
        <v>0</v>
      </c>
      <c r="C68" s="16" t="s">
        <v>1</v>
      </c>
      <c r="D68" s="16" t="s">
        <v>2</v>
      </c>
      <c r="E68" s="16" t="s">
        <v>3</v>
      </c>
      <c r="F68" s="16" t="s">
        <v>12</v>
      </c>
      <c r="G68" s="16" t="s">
        <v>13</v>
      </c>
      <c r="H68" s="16" t="s">
        <v>10</v>
      </c>
      <c r="I68" s="16" t="s">
        <v>11</v>
      </c>
      <c r="J68" s="17" t="s">
        <v>15</v>
      </c>
      <c r="K68" s="16" t="s">
        <v>4</v>
      </c>
      <c r="L68" s="18" t="s">
        <v>5</v>
      </c>
    </row>
    <row r="69" spans="1:13" ht="15.95" customHeight="1" x14ac:dyDescent="0.15">
      <c r="A69" s="19" t="s">
        <v>6</v>
      </c>
      <c r="B69" s="3">
        <v>4511</v>
      </c>
      <c r="C69" s="3">
        <v>5706</v>
      </c>
      <c r="D69" s="3">
        <v>6334</v>
      </c>
      <c r="E69" s="3">
        <f>SUM(C69:D69)</f>
        <v>12040</v>
      </c>
      <c r="F69" s="3">
        <v>6</v>
      </c>
      <c r="G69" s="3">
        <v>7</v>
      </c>
      <c r="H69" s="3">
        <v>18</v>
      </c>
      <c r="I69" s="3">
        <v>17</v>
      </c>
      <c r="J69" s="12">
        <v>-1</v>
      </c>
      <c r="K69" s="3">
        <v>3289</v>
      </c>
      <c r="L69" s="7">
        <f>IF(K69="","",ROUND(K69/E69,4)*100)</f>
        <v>27.32</v>
      </c>
    </row>
    <row r="70" spans="1:13" ht="15.95" customHeight="1" x14ac:dyDescent="0.15">
      <c r="A70" s="19" t="s">
        <v>7</v>
      </c>
      <c r="B70" s="3">
        <v>2442</v>
      </c>
      <c r="C70" s="3">
        <v>3122</v>
      </c>
      <c r="D70" s="3">
        <v>3539</v>
      </c>
      <c r="E70" s="3">
        <f>SUM(C70:D70)</f>
        <v>6661</v>
      </c>
      <c r="F70" s="3">
        <v>2</v>
      </c>
      <c r="G70" s="3">
        <v>9</v>
      </c>
      <c r="H70" s="3">
        <v>17</v>
      </c>
      <c r="I70" s="3">
        <v>6</v>
      </c>
      <c r="J70" s="12"/>
      <c r="K70" s="3">
        <v>2196</v>
      </c>
      <c r="L70" s="7">
        <f>IF(K70="","",ROUND(K70/E70,4)*100)</f>
        <v>32.97</v>
      </c>
    </row>
    <row r="71" spans="1:13" ht="15.95" customHeight="1" x14ac:dyDescent="0.15">
      <c r="A71" s="19" t="s">
        <v>8</v>
      </c>
      <c r="B71" s="3">
        <v>3069</v>
      </c>
      <c r="C71" s="3">
        <v>4120</v>
      </c>
      <c r="D71" s="3">
        <v>4608</v>
      </c>
      <c r="E71" s="3">
        <f>SUM(C71:D71)</f>
        <v>8728</v>
      </c>
      <c r="F71" s="3">
        <v>8</v>
      </c>
      <c r="G71" s="3">
        <v>11</v>
      </c>
      <c r="H71" s="3">
        <v>7</v>
      </c>
      <c r="I71" s="3">
        <v>9</v>
      </c>
      <c r="J71" s="12"/>
      <c r="K71" s="3">
        <v>2753</v>
      </c>
      <c r="L71" s="7">
        <f>IF(K71="","",ROUND(K71/E71,4)*100)</f>
        <v>31.540000000000003</v>
      </c>
    </row>
    <row r="72" spans="1:13" ht="15.95" customHeight="1" thickBot="1" x14ac:dyDescent="0.2">
      <c r="A72" s="20" t="s">
        <v>9</v>
      </c>
      <c r="B72" s="4">
        <v>1570</v>
      </c>
      <c r="C72" s="4">
        <v>2325</v>
      </c>
      <c r="D72" s="4">
        <v>2478</v>
      </c>
      <c r="E72" s="3">
        <f>SUM(C72:D72)</f>
        <v>4803</v>
      </c>
      <c r="F72" s="10">
        <v>6</v>
      </c>
      <c r="G72" s="10">
        <v>3</v>
      </c>
      <c r="H72" s="10">
        <v>6</v>
      </c>
      <c r="I72" s="10">
        <v>1</v>
      </c>
      <c r="J72" s="13"/>
      <c r="K72" s="4">
        <v>1334</v>
      </c>
      <c r="L72" s="8">
        <f>IF(K72="","",ROUND(K72/E72,4)*100)</f>
        <v>27.77</v>
      </c>
    </row>
    <row r="73" spans="1:13" ht="15.95" customHeight="1" thickBot="1" x14ac:dyDescent="0.2">
      <c r="A73" s="21" t="s">
        <v>17</v>
      </c>
      <c r="B73" s="5">
        <f t="shared" ref="B73:K73" si="10">SUM(B69:B72)</f>
        <v>11592</v>
      </c>
      <c r="C73" s="5">
        <f t="shared" si="10"/>
        <v>15273</v>
      </c>
      <c r="D73" s="5">
        <f t="shared" si="10"/>
        <v>16959</v>
      </c>
      <c r="E73" s="5">
        <f t="shared" si="10"/>
        <v>32232</v>
      </c>
      <c r="F73" s="5">
        <f t="shared" si="10"/>
        <v>22</v>
      </c>
      <c r="G73" s="5">
        <f t="shared" si="10"/>
        <v>30</v>
      </c>
      <c r="H73" s="5">
        <f t="shared" si="10"/>
        <v>48</v>
      </c>
      <c r="I73" s="5">
        <f t="shared" si="10"/>
        <v>33</v>
      </c>
      <c r="J73" s="14">
        <f t="shared" si="10"/>
        <v>-1</v>
      </c>
      <c r="K73" s="5">
        <f t="shared" si="10"/>
        <v>9572</v>
      </c>
      <c r="L73" s="9">
        <f>IF(K73=0,"",ROUND(K73/E73,4)*100)</f>
        <v>29.7</v>
      </c>
      <c r="M73" t="str">
        <f>IF(SUM(F73:J73)=0,"",IF((E65+F73-G73+H73-I73+J73)=E73,"","エラー"))</f>
        <v/>
      </c>
    </row>
    <row r="74" spans="1:13" ht="15.95" customHeight="1" x14ac:dyDescent="0.15"/>
    <row r="75" spans="1:13" ht="15.95" customHeight="1" thickBot="1" x14ac:dyDescent="0.2">
      <c r="A75" t="s">
        <v>27</v>
      </c>
      <c r="L75" s="22" t="s">
        <v>14</v>
      </c>
    </row>
    <row r="76" spans="1:13" ht="15.95" customHeight="1" x14ac:dyDescent="0.15">
      <c r="A76" s="15" t="s">
        <v>16</v>
      </c>
      <c r="B76" s="16" t="s">
        <v>0</v>
      </c>
      <c r="C76" s="16" t="s">
        <v>1</v>
      </c>
      <c r="D76" s="16" t="s">
        <v>2</v>
      </c>
      <c r="E76" s="16" t="s">
        <v>3</v>
      </c>
      <c r="F76" s="16" t="s">
        <v>12</v>
      </c>
      <c r="G76" s="16" t="s">
        <v>13</v>
      </c>
      <c r="H76" s="16" t="s">
        <v>10</v>
      </c>
      <c r="I76" s="16" t="s">
        <v>11</v>
      </c>
      <c r="J76" s="17" t="s">
        <v>15</v>
      </c>
      <c r="K76" s="16" t="s">
        <v>4</v>
      </c>
      <c r="L76" s="18" t="s">
        <v>5</v>
      </c>
    </row>
    <row r="77" spans="1:13" ht="15.95" customHeight="1" x14ac:dyDescent="0.15">
      <c r="A77" s="19" t="s">
        <v>6</v>
      </c>
      <c r="B77" s="3">
        <v>4512</v>
      </c>
      <c r="C77" s="3">
        <v>5687</v>
      </c>
      <c r="D77" s="3">
        <v>6333</v>
      </c>
      <c r="E77" s="3">
        <f>SUM(C77:D77)</f>
        <v>12020</v>
      </c>
      <c r="F77" s="35">
        <v>12</v>
      </c>
      <c r="G77" s="35">
        <v>13</v>
      </c>
      <c r="H77" s="35">
        <v>14</v>
      </c>
      <c r="I77" s="35">
        <v>37</v>
      </c>
      <c r="J77" s="12">
        <v>1</v>
      </c>
      <c r="K77" s="3">
        <v>3294</v>
      </c>
      <c r="L77" s="7">
        <f>IF(K77="","",ROUND(K77/E77,4)*100)</f>
        <v>27.400000000000002</v>
      </c>
    </row>
    <row r="78" spans="1:13" ht="15.95" customHeight="1" x14ac:dyDescent="0.15">
      <c r="A78" s="19" t="s">
        <v>7</v>
      </c>
      <c r="B78" s="3">
        <v>2438</v>
      </c>
      <c r="C78" s="3">
        <v>3116</v>
      </c>
      <c r="D78" s="3">
        <v>3526</v>
      </c>
      <c r="E78" s="3">
        <f>SUM(C78:D78)</f>
        <v>6642</v>
      </c>
      <c r="F78" s="3">
        <v>4</v>
      </c>
      <c r="G78" s="3">
        <v>14</v>
      </c>
      <c r="H78" s="3">
        <v>1</v>
      </c>
      <c r="I78" s="3">
        <v>12</v>
      </c>
      <c r="J78" s="12"/>
      <c r="K78" s="3">
        <v>2196</v>
      </c>
      <c r="L78" s="7">
        <f>IF(K78="","",ROUND(K78/E78,4)*100)</f>
        <v>33.06</v>
      </c>
    </row>
    <row r="79" spans="1:13" ht="15.95" customHeight="1" x14ac:dyDescent="0.15">
      <c r="A79" s="19" t="s">
        <v>8</v>
      </c>
      <c r="B79" s="3">
        <v>3069</v>
      </c>
      <c r="C79" s="3">
        <v>4112</v>
      </c>
      <c r="D79" s="3">
        <v>4597</v>
      </c>
      <c r="E79" s="3">
        <f>SUM(C79:D79)</f>
        <v>8709</v>
      </c>
      <c r="F79" s="3">
        <v>8</v>
      </c>
      <c r="G79" s="3">
        <v>9</v>
      </c>
      <c r="H79" s="3">
        <v>6</v>
      </c>
      <c r="I79" s="3">
        <v>17</v>
      </c>
      <c r="J79" s="12"/>
      <c r="K79" s="3">
        <v>2754</v>
      </c>
      <c r="L79" s="7">
        <f>IF(K79="","",ROUND(K79/E79,4)*100)</f>
        <v>31.619999999999997</v>
      </c>
    </row>
    <row r="80" spans="1:13" ht="15.95" customHeight="1" thickBot="1" x14ac:dyDescent="0.2">
      <c r="A80" s="20" t="s">
        <v>9</v>
      </c>
      <c r="B80" s="4">
        <v>1568</v>
      </c>
      <c r="C80" s="4">
        <v>2323</v>
      </c>
      <c r="D80" s="4">
        <v>2475</v>
      </c>
      <c r="E80" s="3">
        <f>SUM(C80:D80)</f>
        <v>4798</v>
      </c>
      <c r="F80" s="10">
        <v>3</v>
      </c>
      <c r="G80" s="10">
        <v>6</v>
      </c>
      <c r="H80" s="10">
        <v>3</v>
      </c>
      <c r="I80" s="10">
        <v>8</v>
      </c>
      <c r="J80" s="13">
        <v>1</v>
      </c>
      <c r="K80" s="4">
        <v>1335</v>
      </c>
      <c r="L80" s="8">
        <f>IF(K80="","",ROUND(K80/E80,4)*100)</f>
        <v>27.82</v>
      </c>
    </row>
    <row r="81" spans="1:13" ht="15.95" customHeight="1" thickBot="1" x14ac:dyDescent="0.2">
      <c r="A81" s="21" t="s">
        <v>17</v>
      </c>
      <c r="B81" s="5">
        <f t="shared" ref="B81:K81" si="11">SUM(B77:B80)</f>
        <v>11587</v>
      </c>
      <c r="C81" s="5">
        <f t="shared" si="11"/>
        <v>15238</v>
      </c>
      <c r="D81" s="5">
        <f t="shared" si="11"/>
        <v>16931</v>
      </c>
      <c r="E81" s="5">
        <f t="shared" si="11"/>
        <v>32169</v>
      </c>
      <c r="F81" s="5">
        <f t="shared" si="11"/>
        <v>27</v>
      </c>
      <c r="G81" s="5">
        <f t="shared" si="11"/>
        <v>42</v>
      </c>
      <c r="H81" s="5">
        <f t="shared" si="11"/>
        <v>24</v>
      </c>
      <c r="I81" s="5">
        <f t="shared" si="11"/>
        <v>74</v>
      </c>
      <c r="J81" s="14">
        <f t="shared" si="11"/>
        <v>2</v>
      </c>
      <c r="K81" s="5">
        <f t="shared" si="11"/>
        <v>9579</v>
      </c>
      <c r="L81" s="9">
        <f>IF(K81=0,"",ROUND(K81/E81,4)*100)</f>
        <v>29.78</v>
      </c>
      <c r="M81" t="str">
        <f>IF(SUM(F81:J81)=0,"",IF((E73+F81-G81+H81-I81+J81)=E81,"","エラー"))</f>
        <v/>
      </c>
    </row>
    <row r="83" spans="1:13" ht="15.95" customHeight="1" thickBot="1" x14ac:dyDescent="0.2">
      <c r="A83" t="s">
        <v>28</v>
      </c>
      <c r="L83" s="22" t="s">
        <v>14</v>
      </c>
    </row>
    <row r="84" spans="1:13" ht="15.95" customHeight="1" x14ac:dyDescent="0.15">
      <c r="A84" s="15" t="s">
        <v>16</v>
      </c>
      <c r="B84" s="16" t="s">
        <v>0</v>
      </c>
      <c r="C84" s="16" t="s">
        <v>1</v>
      </c>
      <c r="D84" s="16" t="s">
        <v>2</v>
      </c>
      <c r="E84" s="16" t="s">
        <v>3</v>
      </c>
      <c r="F84" s="16" t="s">
        <v>12</v>
      </c>
      <c r="G84" s="16" t="s">
        <v>13</v>
      </c>
      <c r="H84" s="16" t="s">
        <v>10</v>
      </c>
      <c r="I84" s="16" t="s">
        <v>11</v>
      </c>
      <c r="J84" s="17" t="s">
        <v>15</v>
      </c>
      <c r="K84" s="16" t="s">
        <v>4</v>
      </c>
      <c r="L84" s="18" t="s">
        <v>5</v>
      </c>
    </row>
    <row r="85" spans="1:13" ht="15.95" customHeight="1" x14ac:dyDescent="0.15">
      <c r="A85" s="19" t="s">
        <v>6</v>
      </c>
      <c r="B85" s="3">
        <v>4503</v>
      </c>
      <c r="C85" s="3">
        <v>5663</v>
      </c>
      <c r="D85" s="3">
        <v>6318</v>
      </c>
      <c r="E85" s="3">
        <f>SUM(C85:D85)</f>
        <v>11981</v>
      </c>
      <c r="F85" s="10">
        <v>7</v>
      </c>
      <c r="G85" s="10">
        <v>11</v>
      </c>
      <c r="H85" s="10">
        <v>10</v>
      </c>
      <c r="I85" s="10">
        <v>37</v>
      </c>
      <c r="J85" s="13">
        <v>-1</v>
      </c>
      <c r="K85" s="3">
        <v>3294</v>
      </c>
      <c r="L85" s="7">
        <f>IF(K85="","",ROUND(K85/E85,4)*100)</f>
        <v>27.49</v>
      </c>
    </row>
    <row r="86" spans="1:13" ht="15.95" customHeight="1" x14ac:dyDescent="0.15">
      <c r="A86" s="19" t="s">
        <v>7</v>
      </c>
      <c r="B86" s="3">
        <v>2440</v>
      </c>
      <c r="C86" s="3">
        <v>3113</v>
      </c>
      <c r="D86" s="3">
        <v>3526</v>
      </c>
      <c r="E86" s="3">
        <f>SUM(C86:D86)</f>
        <v>6639</v>
      </c>
      <c r="F86" s="3">
        <v>1</v>
      </c>
      <c r="G86" s="3">
        <v>7</v>
      </c>
      <c r="H86" s="3">
        <v>5</v>
      </c>
      <c r="I86" s="3">
        <v>8</v>
      </c>
      <c r="J86" s="12"/>
      <c r="K86" s="3">
        <v>2206</v>
      </c>
      <c r="L86" s="7">
        <f>IF(K86="","",ROUND(K86/E86,4)*100)</f>
        <v>33.229999999999997</v>
      </c>
    </row>
    <row r="87" spans="1:13" ht="15.95" customHeight="1" x14ac:dyDescent="0.15">
      <c r="A87" s="19" t="s">
        <v>8</v>
      </c>
      <c r="B87" s="3">
        <v>3066</v>
      </c>
      <c r="C87" s="3">
        <v>4105</v>
      </c>
      <c r="D87" s="3">
        <v>4594</v>
      </c>
      <c r="E87" s="3">
        <f>SUM(C87:D87)</f>
        <v>8699</v>
      </c>
      <c r="F87" s="3">
        <v>4</v>
      </c>
      <c r="G87" s="3">
        <v>4</v>
      </c>
      <c r="H87" s="3">
        <v>9</v>
      </c>
      <c r="I87" s="3">
        <v>16</v>
      </c>
      <c r="J87" s="12"/>
      <c r="K87" s="3">
        <v>2761</v>
      </c>
      <c r="L87" s="7">
        <f>IF(K87="","",ROUND(K87/E87,4)*100)</f>
        <v>31.740000000000002</v>
      </c>
    </row>
    <row r="88" spans="1:13" ht="15.95" customHeight="1" thickBot="1" x14ac:dyDescent="0.2">
      <c r="A88" s="20" t="s">
        <v>9</v>
      </c>
      <c r="B88" s="4">
        <v>1571</v>
      </c>
      <c r="C88" s="4">
        <v>2326</v>
      </c>
      <c r="D88" s="4">
        <v>2483</v>
      </c>
      <c r="E88" s="3">
        <f>SUM(C88:D88)</f>
        <v>4809</v>
      </c>
      <c r="F88" s="10">
        <v>8</v>
      </c>
      <c r="G88" s="10">
        <v>3</v>
      </c>
      <c r="H88" s="10">
        <v>8</v>
      </c>
      <c r="I88" s="10">
        <v>5</v>
      </c>
      <c r="J88" s="13">
        <v>-1</v>
      </c>
      <c r="K88" s="4">
        <v>1338</v>
      </c>
      <c r="L88" s="8">
        <f>IF(K88="","",ROUND(K88/E88,4)*100)</f>
        <v>27.82</v>
      </c>
    </row>
    <row r="89" spans="1:13" ht="15.95" customHeight="1" thickBot="1" x14ac:dyDescent="0.2">
      <c r="A89" s="21" t="s">
        <v>17</v>
      </c>
      <c r="B89" s="5">
        <f t="shared" ref="B89:K89" si="12">SUM(B85:B88)</f>
        <v>11580</v>
      </c>
      <c r="C89" s="5">
        <f t="shared" si="12"/>
        <v>15207</v>
      </c>
      <c r="D89" s="5">
        <f t="shared" si="12"/>
        <v>16921</v>
      </c>
      <c r="E89" s="5">
        <f t="shared" si="12"/>
        <v>32128</v>
      </c>
      <c r="F89" s="5">
        <f t="shared" si="12"/>
        <v>20</v>
      </c>
      <c r="G89" s="5">
        <f t="shared" si="12"/>
        <v>25</v>
      </c>
      <c r="H89" s="5">
        <f t="shared" si="12"/>
        <v>32</v>
      </c>
      <c r="I89" s="5">
        <f t="shared" si="12"/>
        <v>66</v>
      </c>
      <c r="J89" s="14">
        <f t="shared" si="12"/>
        <v>-2</v>
      </c>
      <c r="K89" s="5">
        <f t="shared" si="12"/>
        <v>9599</v>
      </c>
      <c r="L89" s="9">
        <f>IF(K89=0,"",ROUND(K89/E89,4)*100)</f>
        <v>29.880000000000003</v>
      </c>
      <c r="M89" t="str">
        <f>IF(SUM(F89:J89)=0,"",IF((E81+F89-G89+H89-I89+J89)=E89,"","エラー"))</f>
        <v/>
      </c>
    </row>
    <row r="90" spans="1:13" ht="15.95" customHeight="1" x14ac:dyDescent="0.15"/>
    <row r="91" spans="1:13" ht="15.95" customHeight="1" thickBot="1" x14ac:dyDescent="0.2">
      <c r="A91" t="s">
        <v>29</v>
      </c>
      <c r="L91" s="22" t="s">
        <v>14</v>
      </c>
    </row>
    <row r="92" spans="1:13" ht="15.95" customHeight="1" x14ac:dyDescent="0.15">
      <c r="A92" s="15" t="s">
        <v>16</v>
      </c>
      <c r="B92" s="16" t="s">
        <v>0</v>
      </c>
      <c r="C92" s="16" t="s">
        <v>1</v>
      </c>
      <c r="D92" s="16" t="s">
        <v>2</v>
      </c>
      <c r="E92" s="16" t="s">
        <v>3</v>
      </c>
      <c r="F92" s="16" t="s">
        <v>12</v>
      </c>
      <c r="G92" s="16" t="s">
        <v>13</v>
      </c>
      <c r="H92" s="16" t="s">
        <v>10</v>
      </c>
      <c r="I92" s="16" t="s">
        <v>11</v>
      </c>
      <c r="J92" s="17" t="s">
        <v>15</v>
      </c>
      <c r="K92" s="16" t="s">
        <v>4</v>
      </c>
      <c r="L92" s="18" t="s">
        <v>5</v>
      </c>
    </row>
    <row r="93" spans="1:13" ht="15.95" customHeight="1" x14ac:dyDescent="0.15">
      <c r="A93" s="19" t="s">
        <v>6</v>
      </c>
      <c r="B93" s="3">
        <v>4428</v>
      </c>
      <c r="C93" s="3">
        <v>5534</v>
      </c>
      <c r="D93" s="3">
        <v>6196</v>
      </c>
      <c r="E93" s="3">
        <f>SUM(C93:D93)</f>
        <v>11730</v>
      </c>
      <c r="F93" s="3">
        <v>4</v>
      </c>
      <c r="G93" s="3">
        <v>13</v>
      </c>
      <c r="H93" s="3">
        <v>90</v>
      </c>
      <c r="I93" s="3">
        <v>331</v>
      </c>
      <c r="J93" s="12">
        <v>-2</v>
      </c>
      <c r="K93" s="3">
        <v>3297</v>
      </c>
      <c r="L93" s="7">
        <f>IF(K93="","",ROUND(K93/E93,4)*100)</f>
        <v>28.110000000000003</v>
      </c>
    </row>
    <row r="94" spans="1:13" ht="15.95" customHeight="1" x14ac:dyDescent="0.15">
      <c r="A94" s="19" t="s">
        <v>7</v>
      </c>
      <c r="B94" s="3">
        <v>2442</v>
      </c>
      <c r="C94" s="3">
        <v>3097</v>
      </c>
      <c r="D94" s="3">
        <v>3513</v>
      </c>
      <c r="E94" s="3">
        <f>SUM(C94:D94)</f>
        <v>6610</v>
      </c>
      <c r="F94" s="3">
        <v>2</v>
      </c>
      <c r="G94" s="3">
        <v>12</v>
      </c>
      <c r="H94" s="3">
        <v>24</v>
      </c>
      <c r="I94" s="3">
        <v>45</v>
      </c>
      <c r="J94" s="12"/>
      <c r="K94" s="3">
        <v>2202</v>
      </c>
      <c r="L94" s="7">
        <f>IF(K94="","",ROUND(K94/E94,4)*100)</f>
        <v>33.31</v>
      </c>
    </row>
    <row r="95" spans="1:13" ht="15.95" customHeight="1" x14ac:dyDescent="0.15">
      <c r="A95" s="19" t="s">
        <v>8</v>
      </c>
      <c r="B95" s="3">
        <v>3062</v>
      </c>
      <c r="C95" s="3">
        <v>4068</v>
      </c>
      <c r="D95" s="3">
        <v>4571</v>
      </c>
      <c r="E95" s="3">
        <f>SUM(C95:D95)</f>
        <v>8639</v>
      </c>
      <c r="F95" s="3">
        <v>7</v>
      </c>
      <c r="G95" s="3">
        <v>17</v>
      </c>
      <c r="H95" s="3">
        <v>24</v>
      </c>
      <c r="I95" s="3">
        <v>86</v>
      </c>
      <c r="J95" s="12">
        <v>1</v>
      </c>
      <c r="K95" s="3">
        <v>2762</v>
      </c>
      <c r="L95" s="7">
        <f>IF(K95="","",ROUND(K95/E95,4)*100)</f>
        <v>31.97</v>
      </c>
    </row>
    <row r="96" spans="1:13" ht="15.95" customHeight="1" thickBot="1" x14ac:dyDescent="0.2">
      <c r="A96" s="20" t="s">
        <v>9</v>
      </c>
      <c r="B96" s="4">
        <v>1561</v>
      </c>
      <c r="C96" s="4">
        <v>2301</v>
      </c>
      <c r="D96" s="4">
        <v>2473</v>
      </c>
      <c r="E96" s="3">
        <f>SUM(C96:D96)</f>
        <v>4774</v>
      </c>
      <c r="F96" s="10">
        <v>4</v>
      </c>
      <c r="G96" s="10">
        <v>3</v>
      </c>
      <c r="H96" s="10">
        <v>27</v>
      </c>
      <c r="I96" s="10">
        <v>49</v>
      </c>
      <c r="J96" s="13"/>
      <c r="K96" s="4">
        <v>1342</v>
      </c>
      <c r="L96" s="8">
        <f>IF(K96="","",ROUND(K96/E96,4)*100)</f>
        <v>28.110000000000003</v>
      </c>
    </row>
    <row r="97" spans="1:13" ht="15.95" customHeight="1" thickBot="1" x14ac:dyDescent="0.2">
      <c r="A97" s="21" t="s">
        <v>17</v>
      </c>
      <c r="B97" s="5">
        <f t="shared" ref="B97:K97" si="13">SUM(B93:B96)</f>
        <v>11493</v>
      </c>
      <c r="C97" s="5">
        <f t="shared" si="13"/>
        <v>15000</v>
      </c>
      <c r="D97" s="5">
        <f t="shared" si="13"/>
        <v>16753</v>
      </c>
      <c r="E97" s="5">
        <f t="shared" si="13"/>
        <v>31753</v>
      </c>
      <c r="F97" s="5">
        <f t="shared" si="13"/>
        <v>17</v>
      </c>
      <c r="G97" s="5">
        <f t="shared" si="13"/>
        <v>45</v>
      </c>
      <c r="H97" s="5">
        <f t="shared" si="13"/>
        <v>165</v>
      </c>
      <c r="I97" s="5">
        <f t="shared" si="13"/>
        <v>511</v>
      </c>
      <c r="J97" s="14">
        <f t="shared" si="13"/>
        <v>-1</v>
      </c>
      <c r="K97" s="5">
        <f t="shared" si="13"/>
        <v>9603</v>
      </c>
      <c r="L97" s="9">
        <f>IF(K97=0,"",ROUND(K97/E97,4)*100)</f>
        <v>30.240000000000002</v>
      </c>
      <c r="M97" t="str">
        <f>IF(SUM(F97:J97)=0,"",IF((E89+F97-G97+H97-I97+J97)=E97,"","エラー"))</f>
        <v/>
      </c>
    </row>
    <row r="99" spans="1:13" ht="15.95" customHeight="1" thickBot="1" x14ac:dyDescent="0.2">
      <c r="A99" t="s">
        <v>50</v>
      </c>
      <c r="L99" s="22" t="s">
        <v>14</v>
      </c>
    </row>
    <row r="100" spans="1:13" ht="15.95" customHeight="1" x14ac:dyDescent="0.15">
      <c r="A100" s="15" t="s">
        <v>16</v>
      </c>
      <c r="B100" s="16" t="s">
        <v>0</v>
      </c>
      <c r="C100" s="16" t="s">
        <v>1</v>
      </c>
      <c r="D100" s="16" t="s">
        <v>2</v>
      </c>
      <c r="E100" s="16" t="s">
        <v>3</v>
      </c>
      <c r="F100" s="16" t="s">
        <v>12</v>
      </c>
      <c r="G100" s="16" t="s">
        <v>13</v>
      </c>
      <c r="H100" s="16" t="s">
        <v>10</v>
      </c>
      <c r="I100" s="16" t="s">
        <v>11</v>
      </c>
      <c r="J100" s="17" t="s">
        <v>15</v>
      </c>
      <c r="K100" s="16" t="s">
        <v>4</v>
      </c>
      <c r="L100" s="18" t="s">
        <v>5</v>
      </c>
    </row>
    <row r="101" spans="1:13" ht="15.95" customHeight="1" x14ac:dyDescent="0.15">
      <c r="A101" s="19" t="s">
        <v>6</v>
      </c>
      <c r="B101" s="1">
        <v>4512</v>
      </c>
      <c r="C101" s="1">
        <v>5598</v>
      </c>
      <c r="D101" s="1">
        <v>6266</v>
      </c>
      <c r="E101" s="1">
        <f>SUM(C101:D101)</f>
        <v>11864</v>
      </c>
      <c r="F101" s="1">
        <v>13</v>
      </c>
      <c r="G101" s="1">
        <v>7</v>
      </c>
      <c r="H101" s="1">
        <v>176</v>
      </c>
      <c r="I101" s="1">
        <v>51</v>
      </c>
      <c r="J101" s="12">
        <v>1</v>
      </c>
      <c r="K101" s="1">
        <v>3300</v>
      </c>
      <c r="L101" s="7">
        <f>(ROUND(K101/E101,4))*100</f>
        <v>27.82</v>
      </c>
    </row>
    <row r="102" spans="1:13" ht="15.95" customHeight="1" x14ac:dyDescent="0.15">
      <c r="A102" s="19" t="s">
        <v>7</v>
      </c>
      <c r="B102" s="1">
        <v>2454</v>
      </c>
      <c r="C102" s="1">
        <v>3112</v>
      </c>
      <c r="D102" s="1">
        <v>3523</v>
      </c>
      <c r="E102" s="1">
        <f>SUM(C102:D102)</f>
        <v>6635</v>
      </c>
      <c r="F102" s="1">
        <v>5</v>
      </c>
      <c r="G102" s="1">
        <v>4</v>
      </c>
      <c r="H102" s="1">
        <v>33</v>
      </c>
      <c r="I102" s="1">
        <v>10</v>
      </c>
      <c r="J102" s="12"/>
      <c r="K102" s="1">
        <v>2205</v>
      </c>
      <c r="L102" s="7">
        <f>(ROUND(K102/E102,4))*100</f>
        <v>33.229999999999997</v>
      </c>
    </row>
    <row r="103" spans="1:13" ht="15.95" customHeight="1" x14ac:dyDescent="0.15">
      <c r="A103" s="19" t="s">
        <v>8</v>
      </c>
      <c r="B103" s="1">
        <v>3069</v>
      </c>
      <c r="C103" s="1">
        <v>4069</v>
      </c>
      <c r="D103" s="1">
        <v>4557</v>
      </c>
      <c r="E103" s="1">
        <f>SUM(C103:D103)</f>
        <v>8626</v>
      </c>
      <c r="F103" s="1">
        <v>6</v>
      </c>
      <c r="G103" s="1">
        <v>6</v>
      </c>
      <c r="H103" s="1">
        <v>30</v>
      </c>
      <c r="I103" s="1">
        <v>43</v>
      </c>
      <c r="J103" s="12">
        <v>1</v>
      </c>
      <c r="K103" s="1">
        <v>2755</v>
      </c>
      <c r="L103" s="7">
        <f>(ROUND(K103/E103,4))*100</f>
        <v>31.94</v>
      </c>
    </row>
    <row r="104" spans="1:13" ht="15.95" customHeight="1" thickBot="1" x14ac:dyDescent="0.2">
      <c r="A104" s="20" t="s">
        <v>9</v>
      </c>
      <c r="B104" s="1">
        <v>1569</v>
      </c>
      <c r="C104" s="1">
        <v>2302</v>
      </c>
      <c r="D104" s="1">
        <v>2475</v>
      </c>
      <c r="E104" s="1">
        <f>SUM(C104:D104)</f>
        <v>4777</v>
      </c>
      <c r="F104" s="1">
        <v>6</v>
      </c>
      <c r="G104" s="1">
        <v>5</v>
      </c>
      <c r="H104" s="1">
        <v>20</v>
      </c>
      <c r="I104" s="1">
        <v>16</v>
      </c>
      <c r="J104" s="12"/>
      <c r="K104" s="1">
        <v>1341</v>
      </c>
      <c r="L104" s="8">
        <f>(ROUND(K104/E104,4))*100</f>
        <v>28.07</v>
      </c>
    </row>
    <row r="105" spans="1:13" ht="15.95" customHeight="1" thickBot="1" x14ac:dyDescent="0.2">
      <c r="A105" s="21" t="s">
        <v>17</v>
      </c>
      <c r="B105" s="2">
        <f t="shared" ref="B105:K105" si="14">SUM(B101:B104)</f>
        <v>11604</v>
      </c>
      <c r="C105" s="2">
        <f t="shared" si="14"/>
        <v>15081</v>
      </c>
      <c r="D105" s="2">
        <f t="shared" si="14"/>
        <v>16821</v>
      </c>
      <c r="E105" s="2">
        <f t="shared" si="14"/>
        <v>31902</v>
      </c>
      <c r="F105" s="2">
        <f>SUM(F101:F104)</f>
        <v>30</v>
      </c>
      <c r="G105" s="2">
        <f>SUM(G101:G104)</f>
        <v>22</v>
      </c>
      <c r="H105" s="2">
        <f>SUM(H101:H104)</f>
        <v>259</v>
      </c>
      <c r="I105" s="2">
        <f>SUM(I101:I104)</f>
        <v>120</v>
      </c>
      <c r="J105" s="2">
        <f>SUM(J101:J104)</f>
        <v>2</v>
      </c>
      <c r="K105" s="2">
        <f t="shared" si="14"/>
        <v>9601</v>
      </c>
      <c r="L105" s="9">
        <f>(ROUND(K105/E105,4))*100</f>
        <v>30.099999999999998</v>
      </c>
      <c r="M105" t="str">
        <f>IF(SUM(F105:J105)=0,"",IF((E97+F105-G105+H105-I105+J105)=E105,"","エラー"))</f>
        <v/>
      </c>
    </row>
  </sheetData>
  <phoneticPr fontId="2"/>
  <conditionalFormatting sqref="M17 M9 M25 M33 M41 M49 M57 M65 M73 M81 M89 M97 M105">
    <cfRule type="cellIs" dxfId="0" priority="1" stopIfTrue="1" operator="equal">
      <formula>"エラー"</formula>
    </cfRule>
  </conditionalFormatting>
  <pageMargins left="0.78740157480314965" right="0.2" top="0.71" bottom="0.18" header="0.16" footer="0.17"/>
  <pageSetup paperSize="9" scale="97" orientation="portrait" horizontalDpi="4294967295" verticalDpi="300" r:id="rId1"/>
  <headerFooter alignWithMargins="0"/>
  <rowBreaks count="1" manualBreakCount="1">
    <brk id="5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105"/>
  <sheetViews>
    <sheetView showGridLines="0" tabSelected="1" view="pageBreakPreview" zoomScaleNormal="100" zoomScaleSheetLayoutView="100" workbookViewId="0">
      <selection activeCell="N93" sqref="N93"/>
    </sheetView>
  </sheetViews>
  <sheetFormatPr defaultRowHeight="13.5" x14ac:dyDescent="0.15"/>
  <cols>
    <col min="1" max="1" width="10.625" customWidth="1"/>
    <col min="3" max="5" width="8.625" bestFit="1" customWidth="1"/>
    <col min="6" max="7" width="5.375" bestFit="1" customWidth="1"/>
    <col min="8" max="8" width="5.875" bestFit="1" customWidth="1"/>
    <col min="9" max="9" width="5.5" bestFit="1" customWidth="1"/>
    <col min="10" max="10" width="7.125" style="11" bestFit="1" customWidth="1"/>
    <col min="11" max="11" width="9.75" bestFit="1" customWidth="1"/>
    <col min="12" max="12" width="9.625" style="6" customWidth="1"/>
    <col min="13" max="13" width="10.625" style="57" customWidth="1"/>
    <col min="14" max="14" width="20.75" bestFit="1" customWidth="1"/>
    <col min="15" max="16" width="10.625" customWidth="1"/>
    <col min="17" max="17" width="9.625" customWidth="1"/>
    <col min="18" max="21" width="9.125" bestFit="1" customWidth="1"/>
    <col min="22" max="26" width="11" bestFit="1" customWidth="1"/>
  </cols>
  <sheetData>
    <row r="1" spans="1:28" ht="21" x14ac:dyDescent="0.15">
      <c r="A1" s="24" t="s">
        <v>48</v>
      </c>
    </row>
    <row r="2" spans="1:28" ht="17.25" x14ac:dyDescent="0.15">
      <c r="A2" s="23" t="s">
        <v>82</v>
      </c>
    </row>
    <row r="3" spans="1:28" ht="15.95" customHeight="1" thickBot="1" x14ac:dyDescent="0.2">
      <c r="A3" t="s">
        <v>382</v>
      </c>
      <c r="L3" s="22" t="s">
        <v>14</v>
      </c>
      <c r="N3" t="s">
        <v>30</v>
      </c>
    </row>
    <row r="4" spans="1:28" ht="15.95" customHeight="1" x14ac:dyDescent="0.15">
      <c r="A4" s="89" t="s">
        <v>16</v>
      </c>
      <c r="B4" s="90" t="s">
        <v>0</v>
      </c>
      <c r="C4" s="90" t="s">
        <v>1</v>
      </c>
      <c r="D4" s="90" t="s">
        <v>2</v>
      </c>
      <c r="E4" s="90" t="s">
        <v>3</v>
      </c>
      <c r="F4" s="90" t="s">
        <v>12</v>
      </c>
      <c r="G4" s="90" t="s">
        <v>13</v>
      </c>
      <c r="H4" s="90" t="s">
        <v>10</v>
      </c>
      <c r="I4" s="90" t="s">
        <v>11</v>
      </c>
      <c r="J4" s="91" t="s">
        <v>15</v>
      </c>
      <c r="K4" s="90" t="s">
        <v>4</v>
      </c>
      <c r="L4" s="92" t="s">
        <v>5</v>
      </c>
      <c r="N4" t="s">
        <v>32</v>
      </c>
    </row>
    <row r="5" spans="1:28" ht="15.95" customHeight="1" x14ac:dyDescent="0.15">
      <c r="A5" s="95" t="s">
        <v>6</v>
      </c>
      <c r="B5" s="25">
        <v>4368</v>
      </c>
      <c r="C5" s="1">
        <v>4388</v>
      </c>
      <c r="D5" s="1">
        <v>4729</v>
      </c>
      <c r="E5" s="1">
        <f>SUM(C5:D5)</f>
        <v>9117</v>
      </c>
      <c r="F5" s="1">
        <v>1</v>
      </c>
      <c r="G5" s="1">
        <v>8</v>
      </c>
      <c r="H5" s="1">
        <v>109</v>
      </c>
      <c r="I5" s="1">
        <v>29</v>
      </c>
      <c r="J5" s="12">
        <v>0</v>
      </c>
      <c r="K5" s="59"/>
      <c r="L5" s="66"/>
      <c r="N5" s="54" t="s">
        <v>391</v>
      </c>
      <c r="O5" s="55" t="s">
        <v>393</v>
      </c>
      <c r="P5" s="78" t="s">
        <v>68</v>
      </c>
      <c r="Q5" s="33" t="s">
        <v>69</v>
      </c>
      <c r="R5" s="33" t="s">
        <v>70</v>
      </c>
      <c r="S5" s="33" t="s">
        <v>71</v>
      </c>
      <c r="T5" s="33" t="s">
        <v>72</v>
      </c>
      <c r="U5" s="33" t="s">
        <v>73</v>
      </c>
      <c r="V5" s="33" t="s">
        <v>74</v>
      </c>
      <c r="W5" s="33" t="s">
        <v>75</v>
      </c>
      <c r="X5" s="55" t="s">
        <v>392</v>
      </c>
      <c r="Y5" s="33" t="s">
        <v>77</v>
      </c>
      <c r="Z5" s="33" t="s">
        <v>78</v>
      </c>
      <c r="AA5" s="33" t="s">
        <v>81</v>
      </c>
    </row>
    <row r="6" spans="1:28" ht="15.95" customHeight="1" x14ac:dyDescent="0.15">
      <c r="A6" s="95" t="s">
        <v>7</v>
      </c>
      <c r="B6" s="1">
        <v>2313</v>
      </c>
      <c r="C6" s="1">
        <v>2309</v>
      </c>
      <c r="D6" s="1">
        <v>2519</v>
      </c>
      <c r="E6" s="1">
        <f t="shared" ref="E6:E8" si="0">SUM(C6:D6)</f>
        <v>4828</v>
      </c>
      <c r="F6" s="1">
        <v>1</v>
      </c>
      <c r="G6" s="1">
        <v>7</v>
      </c>
      <c r="H6" s="1">
        <v>14</v>
      </c>
      <c r="I6" s="1">
        <v>9</v>
      </c>
      <c r="J6" s="12">
        <v>0</v>
      </c>
      <c r="K6" s="60"/>
      <c r="L6" s="67"/>
      <c r="N6" s="27" t="s">
        <v>6</v>
      </c>
      <c r="O6" s="28">
        <f>E5</f>
        <v>9117</v>
      </c>
      <c r="P6" s="28">
        <f>E13</f>
        <v>9112</v>
      </c>
      <c r="Q6" s="28">
        <f>E21</f>
        <v>9099</v>
      </c>
      <c r="R6" s="28">
        <f>E29</f>
        <v>9089</v>
      </c>
      <c r="S6" s="28">
        <f>E37</f>
        <v>9073</v>
      </c>
      <c r="T6" s="28">
        <f>E45</f>
        <v>9055</v>
      </c>
      <c r="U6" s="28">
        <f>E53</f>
        <v>9050</v>
      </c>
      <c r="V6" s="28">
        <f>E61</f>
        <v>9040</v>
      </c>
      <c r="W6" s="28">
        <f>E69</f>
        <v>9029</v>
      </c>
      <c r="X6" s="28">
        <f>E77</f>
        <v>9023</v>
      </c>
      <c r="Y6" s="28">
        <f>E85</f>
        <v>9020</v>
      </c>
      <c r="Z6" s="28">
        <f>E93</f>
        <v>8871</v>
      </c>
      <c r="AA6" s="28">
        <f>E101</f>
        <v>0</v>
      </c>
    </row>
    <row r="7" spans="1:28" ht="15.95" customHeight="1" x14ac:dyDescent="0.15">
      <c r="A7" s="95" t="s">
        <v>8</v>
      </c>
      <c r="B7" s="1">
        <v>3180</v>
      </c>
      <c r="C7" s="1">
        <v>3269</v>
      </c>
      <c r="D7" s="1">
        <v>3566</v>
      </c>
      <c r="E7" s="1">
        <f t="shared" si="0"/>
        <v>6835</v>
      </c>
      <c r="F7" s="1">
        <v>3</v>
      </c>
      <c r="G7" s="1">
        <v>14</v>
      </c>
      <c r="H7" s="1">
        <v>43</v>
      </c>
      <c r="I7" s="1">
        <v>7</v>
      </c>
      <c r="J7" s="12">
        <v>1</v>
      </c>
      <c r="K7" s="60">
        <v>9622</v>
      </c>
      <c r="L7" s="67">
        <f>(ROUND(K7/E9,4))*100</f>
        <v>38.99</v>
      </c>
      <c r="N7" s="27" t="s">
        <v>7</v>
      </c>
      <c r="O7" s="28">
        <f>E6</f>
        <v>4828</v>
      </c>
      <c r="P7" s="28">
        <f>E14</f>
        <v>4825</v>
      </c>
      <c r="Q7" s="28">
        <f>E22</f>
        <v>4822</v>
      </c>
      <c r="R7" s="28">
        <f>E30</f>
        <v>4811</v>
      </c>
      <c r="S7" s="28">
        <f>E38</f>
        <v>4808</v>
      </c>
      <c r="T7" s="28">
        <f>E46</f>
        <v>4800</v>
      </c>
      <c r="U7" s="28">
        <f>E54</f>
        <v>4785</v>
      </c>
      <c r="V7" s="28">
        <f>E62</f>
        <v>4767</v>
      </c>
      <c r="W7" s="28">
        <f>E70</f>
        <v>4749</v>
      </c>
      <c r="X7" s="28">
        <f>E78</f>
        <v>4744</v>
      </c>
      <c r="Y7" s="28">
        <f>E86</f>
        <v>4726</v>
      </c>
      <c r="Z7" s="28">
        <f>E94</f>
        <v>4666</v>
      </c>
      <c r="AA7" s="28">
        <f>E102</f>
        <v>0</v>
      </c>
    </row>
    <row r="8" spans="1:28" ht="15.95" customHeight="1" thickBot="1" x14ac:dyDescent="0.2">
      <c r="A8" s="96" t="s">
        <v>9</v>
      </c>
      <c r="B8" s="1">
        <v>1672</v>
      </c>
      <c r="C8" s="1">
        <v>1896</v>
      </c>
      <c r="D8" s="1">
        <v>2005</v>
      </c>
      <c r="E8" s="1">
        <f t="shared" si="0"/>
        <v>3901</v>
      </c>
      <c r="F8" s="1">
        <v>3</v>
      </c>
      <c r="G8" s="1">
        <v>9</v>
      </c>
      <c r="H8" s="1">
        <v>11</v>
      </c>
      <c r="I8" s="1">
        <v>4</v>
      </c>
      <c r="J8" s="12">
        <v>0</v>
      </c>
      <c r="K8" s="60"/>
      <c r="L8" s="67"/>
      <c r="N8" s="27" t="s">
        <v>8</v>
      </c>
      <c r="O8" s="28">
        <f>E7</f>
        <v>6835</v>
      </c>
      <c r="P8" s="28">
        <f>E15</f>
        <v>6827</v>
      </c>
      <c r="Q8" s="28">
        <f>E23</f>
        <v>6815</v>
      </c>
      <c r="R8" s="28">
        <f>E31</f>
        <v>6794</v>
      </c>
      <c r="S8" s="28">
        <f>E39</f>
        <v>6791</v>
      </c>
      <c r="T8" s="28">
        <f>E47</f>
        <v>6758</v>
      </c>
      <c r="U8" s="28">
        <f>E55</f>
        <v>6754</v>
      </c>
      <c r="V8" s="28">
        <f>E63</f>
        <v>6742</v>
      </c>
      <c r="W8" s="28">
        <f>E71</f>
        <v>6730</v>
      </c>
      <c r="X8" s="28">
        <f>E79</f>
        <v>6712</v>
      </c>
      <c r="Y8" s="28">
        <f>E87</f>
        <v>6706</v>
      </c>
      <c r="Z8" s="28">
        <f>E95</f>
        <v>6660</v>
      </c>
      <c r="AA8" s="28">
        <f>E103</f>
        <v>0</v>
      </c>
    </row>
    <row r="9" spans="1:28" ht="15.95" customHeight="1" thickBot="1" x14ac:dyDescent="0.2">
      <c r="A9" s="97" t="s">
        <v>17</v>
      </c>
      <c r="B9" s="2">
        <f>SUM(B5:B8)</f>
        <v>11533</v>
      </c>
      <c r="C9" s="2">
        <f>SUM(C5:C8)</f>
        <v>11862</v>
      </c>
      <c r="D9" s="2">
        <f>SUM(D5:D8)</f>
        <v>12819</v>
      </c>
      <c r="E9" s="2">
        <f>SUM(E5:E8)</f>
        <v>24681</v>
      </c>
      <c r="F9" s="2">
        <f t="shared" ref="F9:I9" si="1">SUM(F5:F8)</f>
        <v>8</v>
      </c>
      <c r="G9" s="2">
        <f t="shared" si="1"/>
        <v>38</v>
      </c>
      <c r="H9" s="2">
        <f t="shared" si="1"/>
        <v>177</v>
      </c>
      <c r="I9" s="2">
        <f t="shared" si="1"/>
        <v>49</v>
      </c>
      <c r="J9" s="2">
        <f>SUM(J5:J8)</f>
        <v>1</v>
      </c>
      <c r="K9" s="61"/>
      <c r="L9" s="68"/>
      <c r="N9" s="27" t="s">
        <v>9</v>
      </c>
      <c r="O9" s="28">
        <f>E8</f>
        <v>3901</v>
      </c>
      <c r="P9" s="28">
        <f>E16</f>
        <v>3892</v>
      </c>
      <c r="Q9" s="28">
        <f>E24</f>
        <v>3886</v>
      </c>
      <c r="R9" s="28">
        <f>E32</f>
        <v>3888</v>
      </c>
      <c r="S9" s="28">
        <f>E40</f>
        <v>3870</v>
      </c>
      <c r="T9" s="28">
        <f>E48</f>
        <v>3880</v>
      </c>
      <c r="U9" s="28">
        <f>E56</f>
        <v>3871</v>
      </c>
      <c r="V9" s="28">
        <f>E64</f>
        <v>3865</v>
      </c>
      <c r="W9" s="28">
        <f>E72</f>
        <v>3849</v>
      </c>
      <c r="X9" s="28">
        <f>E80</f>
        <v>3840</v>
      </c>
      <c r="Y9" s="28">
        <f>E88</f>
        <v>3821</v>
      </c>
      <c r="Z9" s="28">
        <f>E96</f>
        <v>3798</v>
      </c>
      <c r="AA9" s="28">
        <f>E104</f>
        <v>0</v>
      </c>
    </row>
    <row r="10" spans="1:28" ht="15.95" customHeight="1" x14ac:dyDescent="0.15">
      <c r="N10" s="27" t="s">
        <v>33</v>
      </c>
      <c r="O10" s="28">
        <f>SUM(O6:O9)</f>
        <v>24681</v>
      </c>
      <c r="P10" s="28">
        <f t="shared" ref="P10:Z10" si="2">SUM(P6:P9)</f>
        <v>24656</v>
      </c>
      <c r="Q10" s="28">
        <f>SUM(Q6:Q9)</f>
        <v>24622</v>
      </c>
      <c r="R10" s="28">
        <f t="shared" si="2"/>
        <v>24582</v>
      </c>
      <c r="S10" s="28">
        <f t="shared" si="2"/>
        <v>24542</v>
      </c>
      <c r="T10" s="28">
        <f t="shared" si="2"/>
        <v>24493</v>
      </c>
      <c r="U10" s="28">
        <f t="shared" si="2"/>
        <v>24460</v>
      </c>
      <c r="V10" s="28">
        <f t="shared" si="2"/>
        <v>24414</v>
      </c>
      <c r="W10" s="28">
        <f t="shared" si="2"/>
        <v>24357</v>
      </c>
      <c r="X10" s="28">
        <f t="shared" si="2"/>
        <v>24319</v>
      </c>
      <c r="Y10" s="28">
        <f t="shared" si="2"/>
        <v>24273</v>
      </c>
      <c r="Z10" s="28">
        <f t="shared" si="2"/>
        <v>23995</v>
      </c>
      <c r="AA10" s="28">
        <f>E105</f>
        <v>0</v>
      </c>
    </row>
    <row r="11" spans="1:28" ht="15.95" customHeight="1" thickBot="1" x14ac:dyDescent="0.2">
      <c r="A11" t="s">
        <v>383</v>
      </c>
      <c r="L11" s="22" t="s">
        <v>14</v>
      </c>
      <c r="N11" s="27" t="s">
        <v>34</v>
      </c>
      <c r="O11" s="29">
        <f>IF(O6=0,"",(O10-'R３年度 '!E97))</f>
        <v>-490</v>
      </c>
      <c r="P11" s="29">
        <f>IF(P6=0,"",(P10-O10))</f>
        <v>-25</v>
      </c>
      <c r="Q11" s="29">
        <f>IF(Q6=0,"",(Q10-P10))</f>
        <v>-34</v>
      </c>
      <c r="R11" s="29">
        <f t="shared" ref="R11:AA11" si="3">IF(R6=0,"",(R10-Q10))</f>
        <v>-40</v>
      </c>
      <c r="S11" s="29">
        <f t="shared" si="3"/>
        <v>-40</v>
      </c>
      <c r="T11" s="29">
        <f t="shared" si="3"/>
        <v>-49</v>
      </c>
      <c r="U11" s="29">
        <f t="shared" si="3"/>
        <v>-33</v>
      </c>
      <c r="V11" s="29">
        <f t="shared" si="3"/>
        <v>-46</v>
      </c>
      <c r="W11" s="29">
        <f t="shared" si="3"/>
        <v>-57</v>
      </c>
      <c r="X11" s="29">
        <f>IF(X6=0,"",(X10-W10))</f>
        <v>-38</v>
      </c>
      <c r="Y11" s="29">
        <f>IF(Y6=0,"",(Y10-X10))</f>
        <v>-46</v>
      </c>
      <c r="Z11" s="29">
        <f t="shared" si="3"/>
        <v>-278</v>
      </c>
      <c r="AA11" s="29" t="str">
        <f t="shared" si="3"/>
        <v/>
      </c>
    </row>
    <row r="12" spans="1:28" ht="15.95" customHeight="1" x14ac:dyDescent="0.15">
      <c r="A12" s="89" t="s">
        <v>16</v>
      </c>
      <c r="B12" s="90" t="s">
        <v>0</v>
      </c>
      <c r="C12" s="90" t="s">
        <v>1</v>
      </c>
      <c r="D12" s="90" t="s">
        <v>2</v>
      </c>
      <c r="E12" s="90" t="s">
        <v>3</v>
      </c>
      <c r="F12" s="90" t="s">
        <v>12</v>
      </c>
      <c r="G12" s="90" t="s">
        <v>13</v>
      </c>
      <c r="H12" s="90" t="s">
        <v>10</v>
      </c>
      <c r="I12" s="90" t="s">
        <v>11</v>
      </c>
      <c r="J12" s="91" t="s">
        <v>15</v>
      </c>
      <c r="K12" s="90" t="s">
        <v>4</v>
      </c>
      <c r="L12" s="92" t="s">
        <v>5</v>
      </c>
    </row>
    <row r="13" spans="1:28" ht="15.95" customHeight="1" x14ac:dyDescent="0.15">
      <c r="A13" s="95" t="s">
        <v>6</v>
      </c>
      <c r="B13" s="1">
        <v>4367</v>
      </c>
      <c r="C13" s="1">
        <v>4387</v>
      </c>
      <c r="D13" s="1">
        <v>4725</v>
      </c>
      <c r="E13" s="1">
        <f>SUM(C13:D13)</f>
        <v>9112</v>
      </c>
      <c r="F13" s="1">
        <v>6</v>
      </c>
      <c r="G13" s="1">
        <v>7</v>
      </c>
      <c r="H13" s="1">
        <v>9</v>
      </c>
      <c r="I13" s="1">
        <v>11</v>
      </c>
      <c r="J13" s="12">
        <v>0</v>
      </c>
      <c r="K13" s="59"/>
      <c r="L13" s="66"/>
      <c r="N13" t="s">
        <v>30</v>
      </c>
    </row>
    <row r="14" spans="1:28" ht="15.95" customHeight="1" x14ac:dyDescent="0.15">
      <c r="A14" s="95" t="s">
        <v>7</v>
      </c>
      <c r="B14" s="1">
        <v>2307</v>
      </c>
      <c r="C14" s="1">
        <v>2311</v>
      </c>
      <c r="D14" s="1">
        <v>2514</v>
      </c>
      <c r="E14" s="1">
        <f t="shared" ref="E14:E16" si="4">SUM(C14:D14)</f>
        <v>4825</v>
      </c>
      <c r="F14" s="1">
        <v>3</v>
      </c>
      <c r="G14" s="1">
        <v>10</v>
      </c>
      <c r="H14" s="1">
        <v>7</v>
      </c>
      <c r="I14" s="1">
        <v>4</v>
      </c>
      <c r="J14" s="12">
        <v>0</v>
      </c>
      <c r="K14" s="60"/>
      <c r="L14" s="67"/>
      <c r="N14" t="s">
        <v>35</v>
      </c>
    </row>
    <row r="15" spans="1:28" ht="15.95" customHeight="1" x14ac:dyDescent="0.15">
      <c r="A15" s="95" t="s">
        <v>8</v>
      </c>
      <c r="B15" s="1">
        <v>3177</v>
      </c>
      <c r="C15" s="1">
        <v>3263</v>
      </c>
      <c r="D15" s="1">
        <v>3564</v>
      </c>
      <c r="E15" s="1">
        <f t="shared" si="4"/>
        <v>6827</v>
      </c>
      <c r="F15" s="1">
        <v>1</v>
      </c>
      <c r="G15" s="1">
        <v>10</v>
      </c>
      <c r="H15" s="1">
        <v>9</v>
      </c>
      <c r="I15" s="1">
        <v>12</v>
      </c>
      <c r="J15" s="12">
        <v>0</v>
      </c>
      <c r="K15" s="60">
        <v>9628</v>
      </c>
      <c r="L15" s="67">
        <f>(ROUND(K15/E17,4))*100</f>
        <v>39.050000000000004</v>
      </c>
      <c r="N15" s="54" t="s">
        <v>391</v>
      </c>
      <c r="O15" s="55" t="s">
        <v>394</v>
      </c>
      <c r="P15" s="78" t="s">
        <v>347</v>
      </c>
      <c r="Q15" s="33" t="s">
        <v>38</v>
      </c>
      <c r="R15" s="33" t="s">
        <v>39</v>
      </c>
      <c r="S15" s="33" t="s">
        <v>40</v>
      </c>
      <c r="T15" s="33" t="s">
        <v>41</v>
      </c>
      <c r="U15" s="33" t="s">
        <v>42</v>
      </c>
      <c r="V15" s="33" t="s">
        <v>43</v>
      </c>
      <c r="W15" s="33" t="s">
        <v>44</v>
      </c>
      <c r="X15" s="55" t="s">
        <v>395</v>
      </c>
      <c r="Y15" s="33" t="s">
        <v>46</v>
      </c>
      <c r="Z15" s="33" t="s">
        <v>47</v>
      </c>
      <c r="AA15" s="33" t="s">
        <v>63</v>
      </c>
    </row>
    <row r="16" spans="1:28" ht="15.95" customHeight="1" thickBot="1" x14ac:dyDescent="0.2">
      <c r="A16" s="96" t="s">
        <v>9</v>
      </c>
      <c r="B16" s="1">
        <v>1669</v>
      </c>
      <c r="C16" s="1">
        <v>1892</v>
      </c>
      <c r="D16" s="1">
        <v>2000</v>
      </c>
      <c r="E16" s="1">
        <f t="shared" si="4"/>
        <v>3892</v>
      </c>
      <c r="F16" s="1">
        <v>1</v>
      </c>
      <c r="G16" s="1">
        <v>6</v>
      </c>
      <c r="H16" s="1">
        <v>6</v>
      </c>
      <c r="I16" s="1">
        <v>7</v>
      </c>
      <c r="J16" s="12">
        <v>0</v>
      </c>
      <c r="K16" s="60"/>
      <c r="L16" s="67"/>
      <c r="N16" s="27" t="s">
        <v>10</v>
      </c>
      <c r="O16" s="38">
        <f>H9</f>
        <v>177</v>
      </c>
      <c r="P16" s="36">
        <f>H17</f>
        <v>31</v>
      </c>
      <c r="Q16" s="38">
        <f>H25</f>
        <v>17</v>
      </c>
      <c r="R16" s="86">
        <f>H33</f>
        <v>32</v>
      </c>
      <c r="S16" s="34">
        <f>H41</f>
        <v>37</v>
      </c>
      <c r="T16" s="38">
        <f>H49</f>
        <v>32</v>
      </c>
      <c r="U16" s="34">
        <f>H57</f>
        <v>41</v>
      </c>
      <c r="V16" s="34">
        <f>H65</f>
        <v>21</v>
      </c>
      <c r="W16" s="34">
        <f>H73</f>
        <v>21</v>
      </c>
      <c r="X16" s="34">
        <f>H81</f>
        <v>47</v>
      </c>
      <c r="Y16" s="34">
        <f>H89</f>
        <v>39</v>
      </c>
      <c r="Z16" s="34">
        <f>H97</f>
        <v>178</v>
      </c>
      <c r="AA16" s="38">
        <f>H105</f>
        <v>0</v>
      </c>
      <c r="AB16" s="87">
        <f>SUM(O16:Z16)</f>
        <v>673</v>
      </c>
    </row>
    <row r="17" spans="1:28" ht="15.95" customHeight="1" thickBot="1" x14ac:dyDescent="0.2">
      <c r="A17" s="97" t="s">
        <v>17</v>
      </c>
      <c r="B17" s="2">
        <f t="shared" ref="B17:J17" si="5">SUM(B13:B16)</f>
        <v>11520</v>
      </c>
      <c r="C17" s="2">
        <f t="shared" si="5"/>
        <v>11853</v>
      </c>
      <c r="D17" s="2">
        <f t="shared" si="5"/>
        <v>12803</v>
      </c>
      <c r="E17" s="2">
        <f t="shared" si="5"/>
        <v>24656</v>
      </c>
      <c r="F17" s="2">
        <f t="shared" si="5"/>
        <v>11</v>
      </c>
      <c r="G17" s="2">
        <f t="shared" si="5"/>
        <v>33</v>
      </c>
      <c r="H17" s="2">
        <f t="shared" si="5"/>
        <v>31</v>
      </c>
      <c r="I17" s="2">
        <f t="shared" si="5"/>
        <v>34</v>
      </c>
      <c r="J17" s="2">
        <f t="shared" si="5"/>
        <v>0</v>
      </c>
      <c r="K17" s="61"/>
      <c r="L17" s="68"/>
      <c r="N17" s="27" t="s">
        <v>11</v>
      </c>
      <c r="O17" s="34">
        <f>I9</f>
        <v>49</v>
      </c>
      <c r="P17" s="34">
        <f>I17</f>
        <v>34</v>
      </c>
      <c r="Q17" s="38">
        <f>I25</f>
        <v>32</v>
      </c>
      <c r="R17" s="34">
        <f>I33</f>
        <v>39</v>
      </c>
      <c r="S17" s="34">
        <f>I41</f>
        <v>54</v>
      </c>
      <c r="T17" s="34">
        <f>I49</f>
        <v>52</v>
      </c>
      <c r="U17" s="34">
        <f>I57</f>
        <v>34</v>
      </c>
      <c r="V17" s="34">
        <f>I65</f>
        <v>40</v>
      </c>
      <c r="W17" s="34">
        <f>I73</f>
        <v>45</v>
      </c>
      <c r="X17" s="36">
        <f>I81</f>
        <v>40</v>
      </c>
      <c r="Y17" s="34">
        <f>I89</f>
        <v>53</v>
      </c>
      <c r="Z17" s="34">
        <f>I97</f>
        <v>422</v>
      </c>
      <c r="AA17" s="38">
        <f>I105</f>
        <v>0</v>
      </c>
      <c r="AB17" s="87">
        <f>SUM(O17:Z17)</f>
        <v>894</v>
      </c>
    </row>
    <row r="18" spans="1:28" ht="15.95" customHeight="1" x14ac:dyDescent="0.15">
      <c r="F18" s="39"/>
      <c r="G18" s="39"/>
      <c r="H18" s="39"/>
      <c r="I18" s="39"/>
    </row>
    <row r="19" spans="1:28" ht="15.95" customHeight="1" thickBot="1" x14ac:dyDescent="0.2">
      <c r="A19" t="s">
        <v>384</v>
      </c>
      <c r="L19" s="22" t="s">
        <v>14</v>
      </c>
    </row>
    <row r="20" spans="1:28" ht="15.95" customHeight="1" x14ac:dyDescent="0.15">
      <c r="A20" s="89" t="s">
        <v>158</v>
      </c>
      <c r="B20" s="90" t="s">
        <v>159</v>
      </c>
      <c r="C20" s="90" t="s">
        <v>160</v>
      </c>
      <c r="D20" s="90" t="s">
        <v>161</v>
      </c>
      <c r="E20" s="90" t="s">
        <v>162</v>
      </c>
      <c r="F20" s="90" t="s">
        <v>163</v>
      </c>
      <c r="G20" s="90" t="s">
        <v>164</v>
      </c>
      <c r="H20" s="90" t="s">
        <v>165</v>
      </c>
      <c r="I20" s="90" t="s">
        <v>166</v>
      </c>
      <c r="J20" s="91" t="s">
        <v>167</v>
      </c>
      <c r="K20" s="90" t="s">
        <v>4</v>
      </c>
      <c r="L20" s="92" t="s">
        <v>5</v>
      </c>
      <c r="R20" s="35" t="s">
        <v>486</v>
      </c>
      <c r="S20" s="35" t="s">
        <v>487</v>
      </c>
      <c r="T20" s="35" t="s">
        <v>488</v>
      </c>
      <c r="U20" s="99" t="s">
        <v>489</v>
      </c>
    </row>
    <row r="21" spans="1:28" ht="15.95" customHeight="1" x14ac:dyDescent="0.15">
      <c r="A21" s="95" t="s">
        <v>168</v>
      </c>
      <c r="B21" s="1">
        <v>4365</v>
      </c>
      <c r="C21" s="1">
        <v>4376</v>
      </c>
      <c r="D21" s="1">
        <v>4723</v>
      </c>
      <c r="E21" s="1">
        <f>SUM(C21:D21)</f>
        <v>9099</v>
      </c>
      <c r="F21" s="1">
        <v>4</v>
      </c>
      <c r="G21" s="1">
        <v>10</v>
      </c>
      <c r="H21" s="1">
        <v>4</v>
      </c>
      <c r="I21" s="1">
        <v>11</v>
      </c>
      <c r="J21" s="12">
        <v>0</v>
      </c>
      <c r="K21" s="59"/>
      <c r="L21" s="63"/>
      <c r="Q21" t="s">
        <v>10</v>
      </c>
      <c r="R21" s="35">
        <f>'R４年度 '!X16</f>
        <v>36</v>
      </c>
      <c r="S21" s="35">
        <f>'R４年度 '!Y16</f>
        <v>24</v>
      </c>
      <c r="T21" s="35">
        <f>'R４年度 '!Z16</f>
        <v>200</v>
      </c>
      <c r="U21" s="1">
        <f>SUM(R21:T21,O16:W16)</f>
        <v>669</v>
      </c>
    </row>
    <row r="22" spans="1:28" ht="15.95" customHeight="1" x14ac:dyDescent="0.15">
      <c r="A22" s="95" t="s">
        <v>169</v>
      </c>
      <c r="B22" s="1">
        <v>2306</v>
      </c>
      <c r="C22" s="1">
        <v>2312</v>
      </c>
      <c r="D22" s="1">
        <v>2510</v>
      </c>
      <c r="E22" s="1">
        <f>SUM(C22:D22)</f>
        <v>4822</v>
      </c>
      <c r="F22" s="1">
        <v>0</v>
      </c>
      <c r="G22" s="1">
        <v>5</v>
      </c>
      <c r="H22" s="1">
        <v>3</v>
      </c>
      <c r="I22" s="1">
        <v>2</v>
      </c>
      <c r="J22" s="12">
        <v>0</v>
      </c>
      <c r="K22" s="60"/>
      <c r="L22" s="64"/>
      <c r="Q22" t="s">
        <v>11</v>
      </c>
      <c r="R22" s="35">
        <f>'R４年度 '!X17</f>
        <v>26</v>
      </c>
      <c r="S22" s="35">
        <f>'R４年度 '!Y17</f>
        <v>39</v>
      </c>
      <c r="T22" s="35">
        <f>'R４年度 '!Z17</f>
        <v>453</v>
      </c>
      <c r="U22" s="35">
        <f>SUM(R22:T22,O17:W17)</f>
        <v>897</v>
      </c>
    </row>
    <row r="23" spans="1:28" ht="15.95" customHeight="1" x14ac:dyDescent="0.15">
      <c r="A23" s="95" t="s">
        <v>170</v>
      </c>
      <c r="B23" s="1">
        <v>3178</v>
      </c>
      <c r="C23" s="1">
        <v>3247</v>
      </c>
      <c r="D23" s="1">
        <v>3568</v>
      </c>
      <c r="E23" s="1">
        <f>SUM(C23:D23)</f>
        <v>6815</v>
      </c>
      <c r="F23" s="1">
        <v>3</v>
      </c>
      <c r="G23" s="1">
        <v>9</v>
      </c>
      <c r="H23" s="1">
        <v>6</v>
      </c>
      <c r="I23" s="1">
        <v>14</v>
      </c>
      <c r="J23" s="12">
        <v>0</v>
      </c>
      <c r="K23" s="60">
        <v>9639</v>
      </c>
      <c r="L23" s="64">
        <f>(ROUND(K23/E25,4))*100</f>
        <v>39.15</v>
      </c>
    </row>
    <row r="24" spans="1:28" ht="15.95" customHeight="1" thickBot="1" x14ac:dyDescent="0.2">
      <c r="A24" s="96" t="s">
        <v>171</v>
      </c>
      <c r="B24" s="1">
        <v>1665</v>
      </c>
      <c r="C24" s="1">
        <v>1889</v>
      </c>
      <c r="D24" s="1">
        <v>1997</v>
      </c>
      <c r="E24" s="1">
        <f>SUM(C24:D24)</f>
        <v>3886</v>
      </c>
      <c r="F24" s="1">
        <v>0</v>
      </c>
      <c r="G24" s="1">
        <v>2</v>
      </c>
      <c r="H24" s="1">
        <v>4</v>
      </c>
      <c r="I24" s="1">
        <v>5</v>
      </c>
      <c r="J24" s="12">
        <v>0</v>
      </c>
      <c r="K24" s="60"/>
      <c r="L24" s="64"/>
    </row>
    <row r="25" spans="1:28" ht="15.95" customHeight="1" thickBot="1" x14ac:dyDescent="0.2">
      <c r="A25" s="97" t="s">
        <v>172</v>
      </c>
      <c r="B25" s="88">
        <f t="shared" ref="B25:J25" si="6">SUM(B21:B24)</f>
        <v>11514</v>
      </c>
      <c r="C25" s="88">
        <f t="shared" si="6"/>
        <v>11824</v>
      </c>
      <c r="D25" s="88">
        <f t="shared" si="6"/>
        <v>12798</v>
      </c>
      <c r="E25" s="88">
        <f t="shared" si="6"/>
        <v>24622</v>
      </c>
      <c r="F25" s="2">
        <f t="shared" si="6"/>
        <v>7</v>
      </c>
      <c r="G25" s="2">
        <f t="shared" si="6"/>
        <v>26</v>
      </c>
      <c r="H25" s="2">
        <f t="shared" si="6"/>
        <v>17</v>
      </c>
      <c r="I25" s="2">
        <f t="shared" si="6"/>
        <v>32</v>
      </c>
      <c r="J25" s="2">
        <f t="shared" si="6"/>
        <v>0</v>
      </c>
      <c r="K25" s="61"/>
      <c r="L25" s="65"/>
    </row>
    <row r="26" spans="1:28" ht="15.95" customHeight="1" x14ac:dyDescent="0.15"/>
    <row r="27" spans="1:28" ht="15.95" customHeight="1" thickBot="1" x14ac:dyDescent="0.2">
      <c r="A27" t="s">
        <v>385</v>
      </c>
      <c r="L27" s="22" t="s">
        <v>14</v>
      </c>
    </row>
    <row r="28" spans="1:28" ht="15.95" customHeight="1" x14ac:dyDescent="0.15">
      <c r="A28" s="89" t="s">
        <v>16</v>
      </c>
      <c r="B28" s="90" t="s">
        <v>0</v>
      </c>
      <c r="C28" s="90" t="s">
        <v>1</v>
      </c>
      <c r="D28" s="90" t="s">
        <v>2</v>
      </c>
      <c r="E28" s="90" t="s">
        <v>3</v>
      </c>
      <c r="F28" s="90" t="s">
        <v>12</v>
      </c>
      <c r="G28" s="90" t="s">
        <v>13</v>
      </c>
      <c r="H28" s="90" t="s">
        <v>10</v>
      </c>
      <c r="I28" s="90" t="s">
        <v>11</v>
      </c>
      <c r="J28" s="91" t="s">
        <v>15</v>
      </c>
      <c r="K28" s="90" t="s">
        <v>4</v>
      </c>
      <c r="L28" s="92" t="s">
        <v>5</v>
      </c>
    </row>
    <row r="29" spans="1:28" ht="15.95" customHeight="1" x14ac:dyDescent="0.15">
      <c r="A29" s="95" t="s">
        <v>6</v>
      </c>
      <c r="B29" s="79">
        <v>4367</v>
      </c>
      <c r="C29" s="79">
        <v>4368</v>
      </c>
      <c r="D29" s="79">
        <v>4721</v>
      </c>
      <c r="E29" s="79">
        <f>SUM(C29:D29)</f>
        <v>9089</v>
      </c>
      <c r="F29" s="79">
        <v>4</v>
      </c>
      <c r="G29" s="79">
        <v>10</v>
      </c>
      <c r="H29" s="79">
        <v>20</v>
      </c>
      <c r="I29" s="79">
        <v>19</v>
      </c>
      <c r="J29" s="80">
        <v>0</v>
      </c>
      <c r="K29" s="81"/>
      <c r="L29" s="63"/>
    </row>
    <row r="30" spans="1:28" ht="15.95" customHeight="1" x14ac:dyDescent="0.15">
      <c r="A30" s="95" t="s">
        <v>7</v>
      </c>
      <c r="B30" s="79">
        <v>2301</v>
      </c>
      <c r="C30" s="79">
        <v>2301</v>
      </c>
      <c r="D30" s="79">
        <v>2510</v>
      </c>
      <c r="E30" s="79">
        <f>SUM(C30:D30)</f>
        <v>4811</v>
      </c>
      <c r="F30" s="79">
        <v>0</v>
      </c>
      <c r="G30" s="79">
        <v>13</v>
      </c>
      <c r="H30" s="79">
        <v>3</v>
      </c>
      <c r="I30" s="79">
        <v>5</v>
      </c>
      <c r="J30" s="80">
        <v>0</v>
      </c>
      <c r="K30" s="82"/>
      <c r="L30" s="64"/>
    </row>
    <row r="31" spans="1:28" ht="15.95" customHeight="1" x14ac:dyDescent="0.15">
      <c r="A31" s="95" t="s">
        <v>8</v>
      </c>
      <c r="B31" s="79">
        <v>3165</v>
      </c>
      <c r="C31" s="79">
        <v>3237</v>
      </c>
      <c r="D31" s="79">
        <v>3557</v>
      </c>
      <c r="E31" s="79">
        <f>SUM(C31:D31)</f>
        <v>6794</v>
      </c>
      <c r="F31" s="79">
        <v>2</v>
      </c>
      <c r="G31" s="79">
        <v>10</v>
      </c>
      <c r="H31" s="79">
        <v>5</v>
      </c>
      <c r="I31" s="79">
        <v>12</v>
      </c>
      <c r="J31" s="80">
        <v>0</v>
      </c>
      <c r="K31" s="82">
        <v>9630</v>
      </c>
      <c r="L31" s="64">
        <f>(ROUND(K31/E33,4))*100</f>
        <v>39.18</v>
      </c>
    </row>
    <row r="32" spans="1:28" ht="15.95" customHeight="1" thickBot="1" x14ac:dyDescent="0.2">
      <c r="A32" s="96" t="s">
        <v>9</v>
      </c>
      <c r="B32" s="79">
        <v>1670</v>
      </c>
      <c r="C32" s="79">
        <v>1891</v>
      </c>
      <c r="D32" s="79">
        <v>1997</v>
      </c>
      <c r="E32" s="79">
        <f>SUM(C32:D32)</f>
        <v>3888</v>
      </c>
      <c r="F32" s="79">
        <v>0</v>
      </c>
      <c r="G32" s="79">
        <v>6</v>
      </c>
      <c r="H32" s="79">
        <v>4</v>
      </c>
      <c r="I32" s="79">
        <v>3</v>
      </c>
      <c r="J32" s="80">
        <v>0</v>
      </c>
      <c r="K32" s="82"/>
      <c r="L32" s="64"/>
    </row>
    <row r="33" spans="1:13" ht="15.95" customHeight="1" thickBot="1" x14ac:dyDescent="0.2">
      <c r="A33" s="97" t="s">
        <v>17</v>
      </c>
      <c r="B33" s="83">
        <f>SUM(B29:B32)</f>
        <v>11503</v>
      </c>
      <c r="C33" s="83">
        <f>SUM(C29:C32)</f>
        <v>11797</v>
      </c>
      <c r="D33" s="83">
        <f>SUM(D29:D32)</f>
        <v>12785</v>
      </c>
      <c r="E33" s="83">
        <f>SUM(E29:E32)</f>
        <v>24582</v>
      </c>
      <c r="F33" s="83">
        <f t="shared" ref="F33:J33" si="7">SUM(F29:F32)</f>
        <v>6</v>
      </c>
      <c r="G33" s="83">
        <f t="shared" si="7"/>
        <v>39</v>
      </c>
      <c r="H33" s="83">
        <f t="shared" si="7"/>
        <v>32</v>
      </c>
      <c r="I33" s="83">
        <f t="shared" si="7"/>
        <v>39</v>
      </c>
      <c r="J33" s="83">
        <f t="shared" si="7"/>
        <v>0</v>
      </c>
      <c r="K33" s="84"/>
      <c r="L33" s="65"/>
    </row>
    <row r="34" spans="1:13" ht="15.95" customHeight="1" x14ac:dyDescent="0.15">
      <c r="K34" s="37"/>
      <c r="L34" s="26" t="str">
        <f>IF(K34=0,"",ROUND(K34/E33,4)*100)</f>
        <v/>
      </c>
    </row>
    <row r="35" spans="1:13" ht="15.95" customHeight="1" thickBot="1" x14ac:dyDescent="0.2">
      <c r="A35" t="s">
        <v>386</v>
      </c>
      <c r="L35" s="22" t="s">
        <v>14</v>
      </c>
    </row>
    <row r="36" spans="1:13" ht="15.95" customHeight="1" x14ac:dyDescent="0.15">
      <c r="A36" s="89" t="s">
        <v>185</v>
      </c>
      <c r="B36" s="90" t="s">
        <v>186</v>
      </c>
      <c r="C36" s="90" t="s">
        <v>187</v>
      </c>
      <c r="D36" s="90" t="s">
        <v>188</v>
      </c>
      <c r="E36" s="90" t="s">
        <v>189</v>
      </c>
      <c r="F36" s="93" t="s">
        <v>190</v>
      </c>
      <c r="G36" s="93" t="s">
        <v>191</v>
      </c>
      <c r="H36" s="93" t="s">
        <v>192</v>
      </c>
      <c r="I36" s="93" t="s">
        <v>193</v>
      </c>
      <c r="J36" s="94" t="s">
        <v>194</v>
      </c>
      <c r="K36" s="90" t="s">
        <v>4</v>
      </c>
      <c r="L36" s="92" t="s">
        <v>5</v>
      </c>
    </row>
    <row r="37" spans="1:13" ht="15.95" customHeight="1" x14ac:dyDescent="0.15">
      <c r="A37" s="95" t="s">
        <v>195</v>
      </c>
      <c r="B37" s="51">
        <v>4365</v>
      </c>
      <c r="C37" s="51">
        <v>4358</v>
      </c>
      <c r="D37" s="51">
        <v>4715</v>
      </c>
      <c r="E37" s="1">
        <f>SUM(C37:D37)</f>
        <v>9073</v>
      </c>
      <c r="F37" s="1">
        <v>3</v>
      </c>
      <c r="G37" s="1">
        <v>10</v>
      </c>
      <c r="H37" s="1">
        <v>17</v>
      </c>
      <c r="I37" s="1">
        <v>31</v>
      </c>
      <c r="J37" s="12">
        <v>-1</v>
      </c>
      <c r="K37" s="59"/>
      <c r="L37" s="63"/>
    </row>
    <row r="38" spans="1:13" ht="15.95" customHeight="1" x14ac:dyDescent="0.15">
      <c r="A38" s="95" t="s">
        <v>196</v>
      </c>
      <c r="B38" s="51">
        <v>2303</v>
      </c>
      <c r="C38" s="51">
        <v>2297</v>
      </c>
      <c r="D38" s="51">
        <v>2511</v>
      </c>
      <c r="E38" s="1">
        <f t="shared" ref="E38:E40" si="8">SUM(C38:D38)</f>
        <v>4808</v>
      </c>
      <c r="F38" s="1">
        <v>1</v>
      </c>
      <c r="G38" s="1">
        <v>8</v>
      </c>
      <c r="H38" s="1">
        <v>5</v>
      </c>
      <c r="I38" s="1">
        <v>3</v>
      </c>
      <c r="J38" s="12">
        <v>0</v>
      </c>
      <c r="K38" s="60"/>
      <c r="L38" s="64"/>
    </row>
    <row r="39" spans="1:13" ht="15.95" customHeight="1" x14ac:dyDescent="0.15">
      <c r="A39" s="95" t="s">
        <v>197</v>
      </c>
      <c r="B39" s="51">
        <v>3166</v>
      </c>
      <c r="C39" s="51">
        <v>3244</v>
      </c>
      <c r="D39" s="51">
        <v>3547</v>
      </c>
      <c r="E39" s="1">
        <f t="shared" si="8"/>
        <v>6791</v>
      </c>
      <c r="F39" s="1">
        <v>6</v>
      </c>
      <c r="G39" s="1">
        <v>7</v>
      </c>
      <c r="H39" s="1">
        <v>12</v>
      </c>
      <c r="I39" s="1">
        <v>10</v>
      </c>
      <c r="J39" s="12">
        <v>0</v>
      </c>
      <c r="K39" s="60">
        <v>9627</v>
      </c>
      <c r="L39" s="64">
        <f>(ROUND(K39/E41,4))*100</f>
        <v>39.229999999999997</v>
      </c>
    </row>
    <row r="40" spans="1:13" ht="15.95" customHeight="1" thickBot="1" x14ac:dyDescent="0.2">
      <c r="A40" s="96" t="s">
        <v>198</v>
      </c>
      <c r="B40" s="52">
        <v>1666</v>
      </c>
      <c r="C40" s="52">
        <v>1882</v>
      </c>
      <c r="D40" s="52">
        <v>1988</v>
      </c>
      <c r="E40" s="1">
        <f t="shared" si="8"/>
        <v>3870</v>
      </c>
      <c r="F40" s="1">
        <v>0</v>
      </c>
      <c r="G40" s="1">
        <v>7</v>
      </c>
      <c r="H40" s="1">
        <v>3</v>
      </c>
      <c r="I40" s="1">
        <v>10</v>
      </c>
      <c r="J40" s="12">
        <v>0</v>
      </c>
      <c r="K40" s="60"/>
      <c r="L40" s="64"/>
    </row>
    <row r="41" spans="1:13" ht="15.95" customHeight="1" thickBot="1" x14ac:dyDescent="0.2">
      <c r="A41" s="97" t="s">
        <v>199</v>
      </c>
      <c r="B41" s="2">
        <f t="shared" ref="B41:J41" si="9">SUM(B37:B40)</f>
        <v>11500</v>
      </c>
      <c r="C41" s="2">
        <f t="shared" si="9"/>
        <v>11781</v>
      </c>
      <c r="D41" s="2">
        <f t="shared" si="9"/>
        <v>12761</v>
      </c>
      <c r="E41" s="2">
        <f>SUM(E37:E40)</f>
        <v>24542</v>
      </c>
      <c r="F41" s="2">
        <f t="shared" si="9"/>
        <v>10</v>
      </c>
      <c r="G41" s="2">
        <f t="shared" si="9"/>
        <v>32</v>
      </c>
      <c r="H41" s="2">
        <f t="shared" si="9"/>
        <v>37</v>
      </c>
      <c r="I41" s="2">
        <f t="shared" si="9"/>
        <v>54</v>
      </c>
      <c r="J41" s="2">
        <f t="shared" si="9"/>
        <v>-1</v>
      </c>
      <c r="K41" s="61"/>
      <c r="L41" s="65"/>
    </row>
    <row r="42" spans="1:13" ht="15.95" customHeight="1" x14ac:dyDescent="0.15">
      <c r="F42" s="39"/>
      <c r="G42" s="39"/>
      <c r="H42" s="39"/>
      <c r="I42" s="39"/>
      <c r="J42" s="40"/>
    </row>
    <row r="43" spans="1:13" ht="15.95" customHeight="1" thickBot="1" x14ac:dyDescent="0.2">
      <c r="A43" t="s">
        <v>387</v>
      </c>
      <c r="L43" s="22" t="s">
        <v>14</v>
      </c>
    </row>
    <row r="44" spans="1:13" ht="15.95" customHeight="1" x14ac:dyDescent="0.15">
      <c r="A44" s="89" t="s">
        <v>16</v>
      </c>
      <c r="B44" s="90" t="s">
        <v>0</v>
      </c>
      <c r="C44" s="90" t="s">
        <v>1</v>
      </c>
      <c r="D44" s="90" t="s">
        <v>2</v>
      </c>
      <c r="E44" s="90" t="s">
        <v>3</v>
      </c>
      <c r="F44" s="90" t="s">
        <v>12</v>
      </c>
      <c r="G44" s="90" t="s">
        <v>13</v>
      </c>
      <c r="H44" s="90" t="s">
        <v>10</v>
      </c>
      <c r="I44" s="90" t="s">
        <v>11</v>
      </c>
      <c r="J44" s="91" t="s">
        <v>15</v>
      </c>
      <c r="K44" s="90" t="s">
        <v>4</v>
      </c>
      <c r="L44" s="92" t="s">
        <v>5</v>
      </c>
    </row>
    <row r="45" spans="1:13" ht="15.95" customHeight="1" x14ac:dyDescent="0.15">
      <c r="A45" s="95" t="s">
        <v>6</v>
      </c>
      <c r="B45" s="1">
        <v>4351</v>
      </c>
      <c r="C45" s="1">
        <v>4345</v>
      </c>
      <c r="D45" s="1">
        <v>4710</v>
      </c>
      <c r="E45" s="1">
        <f>SUM(C45+D45)</f>
        <v>9055</v>
      </c>
      <c r="F45" s="1">
        <v>1</v>
      </c>
      <c r="G45" s="1">
        <v>9</v>
      </c>
      <c r="H45" s="1">
        <v>10</v>
      </c>
      <c r="I45" s="1">
        <v>20</v>
      </c>
      <c r="J45" s="12">
        <v>0</v>
      </c>
      <c r="K45" s="59"/>
      <c r="L45" s="63"/>
    </row>
    <row r="46" spans="1:13" ht="15.95" customHeight="1" x14ac:dyDescent="0.15">
      <c r="A46" s="95" t="s">
        <v>7</v>
      </c>
      <c r="B46" s="1">
        <v>2296</v>
      </c>
      <c r="C46" s="1">
        <v>2297</v>
      </c>
      <c r="D46" s="1">
        <v>2503</v>
      </c>
      <c r="E46" s="1">
        <f t="shared" ref="E46:E48" si="10">SUM(C46+D46)</f>
        <v>4800</v>
      </c>
      <c r="F46" s="1">
        <v>0</v>
      </c>
      <c r="G46" s="1">
        <v>6</v>
      </c>
      <c r="H46" s="1">
        <v>8</v>
      </c>
      <c r="I46" s="1">
        <v>8</v>
      </c>
      <c r="J46" s="12">
        <v>0</v>
      </c>
      <c r="K46" s="60"/>
      <c r="L46" s="64"/>
    </row>
    <row r="47" spans="1:13" ht="15.95" customHeight="1" x14ac:dyDescent="0.15">
      <c r="A47" s="95" t="s">
        <v>8</v>
      </c>
      <c r="B47" s="1">
        <v>3143</v>
      </c>
      <c r="C47" s="1">
        <v>3232</v>
      </c>
      <c r="D47" s="1">
        <v>3526</v>
      </c>
      <c r="E47" s="1">
        <f t="shared" si="10"/>
        <v>6758</v>
      </c>
      <c r="F47" s="1">
        <v>1</v>
      </c>
      <c r="G47" s="1">
        <v>17</v>
      </c>
      <c r="H47" s="1">
        <v>5</v>
      </c>
      <c r="I47" s="1">
        <v>20</v>
      </c>
      <c r="J47" s="12">
        <v>0</v>
      </c>
      <c r="K47" s="60">
        <v>9616</v>
      </c>
      <c r="L47" s="64">
        <f>(ROUND(K47/E49,4))*100</f>
        <v>39.26</v>
      </c>
    </row>
    <row r="48" spans="1:13" ht="15.95" customHeight="1" thickBot="1" x14ac:dyDescent="0.2">
      <c r="A48" s="96" t="s">
        <v>9</v>
      </c>
      <c r="B48" s="1">
        <v>1675</v>
      </c>
      <c r="C48" s="1">
        <v>1886</v>
      </c>
      <c r="D48" s="1">
        <v>1994</v>
      </c>
      <c r="E48" s="1">
        <f t="shared" si="10"/>
        <v>3880</v>
      </c>
      <c r="F48" s="1">
        <v>2</v>
      </c>
      <c r="G48" s="1">
        <v>1</v>
      </c>
      <c r="H48" s="1">
        <v>9</v>
      </c>
      <c r="I48" s="1">
        <v>4</v>
      </c>
      <c r="J48" s="13">
        <v>0</v>
      </c>
      <c r="K48" s="60"/>
      <c r="L48" s="64"/>
      <c r="M48" s="58"/>
    </row>
    <row r="49" spans="1:13" ht="15.95" customHeight="1" thickBot="1" x14ac:dyDescent="0.2">
      <c r="A49" s="97" t="s">
        <v>17</v>
      </c>
      <c r="B49" s="2">
        <f t="shared" ref="B49:J49" si="11">SUM(B45:B48)</f>
        <v>11465</v>
      </c>
      <c r="C49" s="2">
        <f t="shared" si="11"/>
        <v>11760</v>
      </c>
      <c r="D49" s="2">
        <f t="shared" si="11"/>
        <v>12733</v>
      </c>
      <c r="E49" s="2">
        <f>SUM(E45:E48)</f>
        <v>24493</v>
      </c>
      <c r="F49" s="2">
        <f t="shared" si="11"/>
        <v>4</v>
      </c>
      <c r="G49" s="2">
        <f t="shared" si="11"/>
        <v>33</v>
      </c>
      <c r="H49" s="2">
        <f t="shared" si="11"/>
        <v>32</v>
      </c>
      <c r="I49" s="2">
        <f t="shared" si="11"/>
        <v>52</v>
      </c>
      <c r="J49" s="85">
        <f t="shared" si="11"/>
        <v>0</v>
      </c>
      <c r="K49" s="61"/>
      <c r="L49" s="65"/>
      <c r="M49" s="58"/>
    </row>
    <row r="51" spans="1:13" ht="15.95" customHeight="1" thickBot="1" x14ac:dyDescent="0.2">
      <c r="A51" t="s">
        <v>388</v>
      </c>
      <c r="L51" s="22" t="s">
        <v>14</v>
      </c>
    </row>
    <row r="52" spans="1:13" ht="15.95" customHeight="1" x14ac:dyDescent="0.15">
      <c r="A52" s="89" t="s">
        <v>185</v>
      </c>
      <c r="B52" s="90" t="s">
        <v>186</v>
      </c>
      <c r="C52" s="90" t="s">
        <v>187</v>
      </c>
      <c r="D52" s="90" t="s">
        <v>188</v>
      </c>
      <c r="E52" s="90" t="s">
        <v>189</v>
      </c>
      <c r="F52" s="90" t="s">
        <v>190</v>
      </c>
      <c r="G52" s="90" t="s">
        <v>191</v>
      </c>
      <c r="H52" s="90" t="s">
        <v>192</v>
      </c>
      <c r="I52" s="90" t="s">
        <v>193</v>
      </c>
      <c r="J52" s="91" t="s">
        <v>194</v>
      </c>
      <c r="K52" s="90" t="s">
        <v>4</v>
      </c>
      <c r="L52" s="92" t="s">
        <v>5</v>
      </c>
    </row>
    <row r="53" spans="1:13" ht="15.95" customHeight="1" x14ac:dyDescent="0.15">
      <c r="A53" s="95" t="s">
        <v>195</v>
      </c>
      <c r="B53" s="1">
        <v>4356</v>
      </c>
      <c r="C53" s="1">
        <v>4342</v>
      </c>
      <c r="D53" s="1">
        <v>4708</v>
      </c>
      <c r="E53" s="1">
        <f>C53+D53</f>
        <v>9050</v>
      </c>
      <c r="F53" s="1">
        <v>3</v>
      </c>
      <c r="G53" s="1">
        <v>13</v>
      </c>
      <c r="H53" s="1">
        <v>15</v>
      </c>
      <c r="I53" s="1">
        <v>10</v>
      </c>
      <c r="J53" s="12">
        <v>-1</v>
      </c>
      <c r="K53" s="59"/>
      <c r="L53" s="63"/>
    </row>
    <row r="54" spans="1:13" ht="15.95" customHeight="1" x14ac:dyDescent="0.15">
      <c r="A54" s="95" t="s">
        <v>196</v>
      </c>
      <c r="B54" s="1">
        <v>2293</v>
      </c>
      <c r="C54" s="1">
        <v>2292</v>
      </c>
      <c r="D54" s="1">
        <v>2493</v>
      </c>
      <c r="E54" s="1">
        <f t="shared" ref="E54:E56" si="12">C54+D54</f>
        <v>4785</v>
      </c>
      <c r="F54" s="1">
        <v>0</v>
      </c>
      <c r="G54" s="1">
        <v>16</v>
      </c>
      <c r="H54" s="1">
        <v>11</v>
      </c>
      <c r="I54" s="1">
        <v>7</v>
      </c>
      <c r="J54" s="12">
        <v>0</v>
      </c>
      <c r="K54" s="60"/>
      <c r="L54" s="64"/>
    </row>
    <row r="55" spans="1:13" ht="15.95" customHeight="1" x14ac:dyDescent="0.15">
      <c r="A55" s="95" t="s">
        <v>197</v>
      </c>
      <c r="B55" s="1">
        <v>3131</v>
      </c>
      <c r="C55" s="1">
        <v>3230</v>
      </c>
      <c r="D55" s="1">
        <v>3524</v>
      </c>
      <c r="E55" s="1">
        <f t="shared" si="12"/>
        <v>6754</v>
      </c>
      <c r="F55" s="1">
        <v>6</v>
      </c>
      <c r="G55" s="1">
        <v>14</v>
      </c>
      <c r="H55" s="1">
        <v>12</v>
      </c>
      <c r="I55" s="1">
        <v>13</v>
      </c>
      <c r="J55" s="12">
        <v>0</v>
      </c>
      <c r="K55" s="60">
        <v>9596</v>
      </c>
      <c r="L55" s="64">
        <f>(ROUND(K55/E57,4))*100</f>
        <v>39.229999999999997</v>
      </c>
    </row>
    <row r="56" spans="1:13" ht="15.95" customHeight="1" thickBot="1" x14ac:dyDescent="0.2">
      <c r="A56" s="96" t="s">
        <v>198</v>
      </c>
      <c r="B56" s="1">
        <v>1671</v>
      </c>
      <c r="C56" s="1">
        <v>1882</v>
      </c>
      <c r="D56" s="1">
        <v>1989</v>
      </c>
      <c r="E56" s="1">
        <f t="shared" si="12"/>
        <v>3871</v>
      </c>
      <c r="F56" s="1">
        <v>1</v>
      </c>
      <c r="G56" s="1">
        <v>6</v>
      </c>
      <c r="H56" s="1">
        <v>3</v>
      </c>
      <c r="I56" s="1">
        <v>4</v>
      </c>
      <c r="J56" s="12">
        <v>0</v>
      </c>
      <c r="K56" s="60"/>
      <c r="L56" s="64"/>
      <c r="M56" s="58"/>
    </row>
    <row r="57" spans="1:13" ht="15.95" customHeight="1" thickBot="1" x14ac:dyDescent="0.2">
      <c r="A57" s="97" t="s">
        <v>199</v>
      </c>
      <c r="B57" s="2">
        <f t="shared" ref="B57:J57" si="13">SUM(B53:B56)</f>
        <v>11451</v>
      </c>
      <c r="C57" s="2">
        <f t="shared" si="13"/>
        <v>11746</v>
      </c>
      <c r="D57" s="2">
        <f t="shared" si="13"/>
        <v>12714</v>
      </c>
      <c r="E57" s="2">
        <f>SUM(E53:E56)</f>
        <v>24460</v>
      </c>
      <c r="F57" s="2">
        <f t="shared" si="13"/>
        <v>10</v>
      </c>
      <c r="G57" s="2">
        <f t="shared" si="13"/>
        <v>49</v>
      </c>
      <c r="H57" s="2">
        <f t="shared" si="13"/>
        <v>41</v>
      </c>
      <c r="I57" s="2">
        <f t="shared" si="13"/>
        <v>34</v>
      </c>
      <c r="J57" s="2">
        <f t="shared" si="13"/>
        <v>-1</v>
      </c>
      <c r="K57" s="61"/>
      <c r="L57" s="65"/>
      <c r="M57" s="58"/>
    </row>
    <row r="58" spans="1:13" ht="15.95" customHeight="1" x14ac:dyDescent="0.15"/>
    <row r="59" spans="1:13" ht="15.95" customHeight="1" thickBot="1" x14ac:dyDescent="0.2">
      <c r="A59" t="s">
        <v>389</v>
      </c>
      <c r="L59" s="22" t="s">
        <v>14</v>
      </c>
    </row>
    <row r="60" spans="1:13" ht="15.95" customHeight="1" x14ac:dyDescent="0.15">
      <c r="A60" s="89" t="s">
        <v>16</v>
      </c>
      <c r="B60" s="90" t="s">
        <v>0</v>
      </c>
      <c r="C60" s="90" t="s">
        <v>1</v>
      </c>
      <c r="D60" s="90" t="s">
        <v>2</v>
      </c>
      <c r="E60" s="90" t="s">
        <v>3</v>
      </c>
      <c r="F60" s="90" t="s">
        <v>12</v>
      </c>
      <c r="G60" s="90" t="s">
        <v>13</v>
      </c>
      <c r="H60" s="90" t="s">
        <v>10</v>
      </c>
      <c r="I60" s="90" t="s">
        <v>11</v>
      </c>
      <c r="J60" s="91" t="s">
        <v>15</v>
      </c>
      <c r="K60" s="90" t="s">
        <v>4</v>
      </c>
      <c r="L60" s="92" t="s">
        <v>5</v>
      </c>
    </row>
    <row r="61" spans="1:13" ht="15.95" customHeight="1" x14ac:dyDescent="0.15">
      <c r="A61" s="95" t="s">
        <v>195</v>
      </c>
      <c r="B61" s="1">
        <v>4356</v>
      </c>
      <c r="C61" s="1">
        <v>4330</v>
      </c>
      <c r="D61" s="1">
        <v>4710</v>
      </c>
      <c r="E61" s="1">
        <f>C61+D61</f>
        <v>9040</v>
      </c>
      <c r="F61" s="1">
        <v>8</v>
      </c>
      <c r="G61" s="1">
        <v>9</v>
      </c>
      <c r="H61" s="1">
        <v>6</v>
      </c>
      <c r="I61" s="1">
        <v>17</v>
      </c>
      <c r="J61" s="12">
        <v>0</v>
      </c>
      <c r="K61" s="59"/>
      <c r="L61" s="63"/>
    </row>
    <row r="62" spans="1:13" ht="15.95" customHeight="1" x14ac:dyDescent="0.15">
      <c r="A62" s="95" t="s">
        <v>196</v>
      </c>
      <c r="B62" s="1">
        <v>2294</v>
      </c>
      <c r="C62" s="1">
        <v>2283</v>
      </c>
      <c r="D62" s="1">
        <v>2484</v>
      </c>
      <c r="E62" s="1">
        <f t="shared" ref="E62:E64" si="14">C62+D62</f>
        <v>4767</v>
      </c>
      <c r="F62" s="1">
        <v>0</v>
      </c>
      <c r="G62" s="1">
        <v>11</v>
      </c>
      <c r="H62" s="1">
        <v>3</v>
      </c>
      <c r="I62" s="1">
        <v>11</v>
      </c>
      <c r="J62" s="12">
        <v>-1</v>
      </c>
      <c r="K62" s="60"/>
      <c r="L62" s="64"/>
    </row>
    <row r="63" spans="1:13" ht="15.95" customHeight="1" x14ac:dyDescent="0.15">
      <c r="A63" s="95" t="s">
        <v>197</v>
      </c>
      <c r="B63" s="1">
        <v>3126</v>
      </c>
      <c r="C63" s="1">
        <v>3229</v>
      </c>
      <c r="D63" s="1">
        <v>3513</v>
      </c>
      <c r="E63" s="1">
        <f t="shared" si="14"/>
        <v>6742</v>
      </c>
      <c r="F63" s="1">
        <v>4</v>
      </c>
      <c r="G63" s="1">
        <v>14</v>
      </c>
      <c r="H63" s="1">
        <v>12</v>
      </c>
      <c r="I63" s="1">
        <v>7</v>
      </c>
      <c r="J63" s="12">
        <v>0</v>
      </c>
      <c r="K63" s="60">
        <v>9579</v>
      </c>
      <c r="L63" s="64">
        <f>(ROUND(K63/E65,4))*100</f>
        <v>39.24</v>
      </c>
    </row>
    <row r="64" spans="1:13" ht="15.95" customHeight="1" thickBot="1" x14ac:dyDescent="0.2">
      <c r="A64" s="96" t="s">
        <v>198</v>
      </c>
      <c r="B64" s="1">
        <v>1670</v>
      </c>
      <c r="C64" s="1">
        <v>1879</v>
      </c>
      <c r="D64" s="1">
        <v>1986</v>
      </c>
      <c r="E64" s="1">
        <f t="shared" si="14"/>
        <v>3865</v>
      </c>
      <c r="F64" s="1">
        <v>3</v>
      </c>
      <c r="G64" s="1">
        <v>7</v>
      </c>
      <c r="H64" s="1">
        <v>0</v>
      </c>
      <c r="I64" s="1">
        <v>5</v>
      </c>
      <c r="J64" s="13">
        <v>0</v>
      </c>
      <c r="K64" s="60"/>
      <c r="L64" s="64"/>
      <c r="M64" s="58"/>
    </row>
    <row r="65" spans="1:13" ht="15.95" customHeight="1" thickBot="1" x14ac:dyDescent="0.2">
      <c r="A65" s="97" t="s">
        <v>17</v>
      </c>
      <c r="B65" s="2">
        <f t="shared" ref="B65:I65" si="15">SUM(B61:B64)</f>
        <v>11446</v>
      </c>
      <c r="C65" s="2">
        <f t="shared" si="15"/>
        <v>11721</v>
      </c>
      <c r="D65" s="2">
        <f t="shared" si="15"/>
        <v>12693</v>
      </c>
      <c r="E65" s="2">
        <f>SUM(E61:E64)</f>
        <v>24414</v>
      </c>
      <c r="F65" s="2">
        <f t="shared" si="15"/>
        <v>15</v>
      </c>
      <c r="G65" s="2">
        <f t="shared" si="15"/>
        <v>41</v>
      </c>
      <c r="H65" s="2">
        <f t="shared" si="15"/>
        <v>21</v>
      </c>
      <c r="I65" s="2">
        <f t="shared" si="15"/>
        <v>40</v>
      </c>
      <c r="J65" s="98">
        <f>SUM(J61:J64)</f>
        <v>-1</v>
      </c>
      <c r="K65" s="61"/>
      <c r="L65" s="65"/>
      <c r="M65" s="58"/>
    </row>
    <row r="66" spans="1:13" ht="15.95" customHeight="1" x14ac:dyDescent="0.15"/>
    <row r="67" spans="1:13" ht="15.95" customHeight="1" thickBot="1" x14ac:dyDescent="0.2">
      <c r="A67" t="s">
        <v>390</v>
      </c>
      <c r="L67" s="22" t="s">
        <v>14</v>
      </c>
    </row>
    <row r="68" spans="1:13" ht="15.95" customHeight="1" x14ac:dyDescent="0.15">
      <c r="A68" s="89" t="s">
        <v>185</v>
      </c>
      <c r="B68" s="90" t="s">
        <v>186</v>
      </c>
      <c r="C68" s="90" t="s">
        <v>187</v>
      </c>
      <c r="D68" s="90" t="s">
        <v>188</v>
      </c>
      <c r="E68" s="90" t="s">
        <v>189</v>
      </c>
      <c r="F68" s="90" t="s">
        <v>190</v>
      </c>
      <c r="G68" s="90" t="s">
        <v>191</v>
      </c>
      <c r="H68" s="90" t="s">
        <v>192</v>
      </c>
      <c r="I68" s="90" t="s">
        <v>193</v>
      </c>
      <c r="J68" s="91" t="s">
        <v>194</v>
      </c>
      <c r="K68" s="90" t="s">
        <v>4</v>
      </c>
      <c r="L68" s="92" t="s">
        <v>5</v>
      </c>
    </row>
    <row r="69" spans="1:13" ht="15.95" customHeight="1" x14ac:dyDescent="0.15">
      <c r="A69" s="95" t="s">
        <v>195</v>
      </c>
      <c r="B69" s="1">
        <v>4348</v>
      </c>
      <c r="C69" s="1">
        <v>4325</v>
      </c>
      <c r="D69" s="1">
        <v>4704</v>
      </c>
      <c r="E69" s="1">
        <f>C69+D69</f>
        <v>9029</v>
      </c>
      <c r="F69" s="1">
        <v>6</v>
      </c>
      <c r="G69" s="1">
        <v>15</v>
      </c>
      <c r="H69" s="1">
        <v>12</v>
      </c>
      <c r="I69" s="1">
        <v>18</v>
      </c>
      <c r="J69" s="12">
        <v>2</v>
      </c>
      <c r="K69" s="59"/>
      <c r="L69" s="63"/>
    </row>
    <row r="70" spans="1:13" ht="15.95" customHeight="1" x14ac:dyDescent="0.15">
      <c r="A70" s="95" t="s">
        <v>196</v>
      </c>
      <c r="B70" s="1">
        <v>2289</v>
      </c>
      <c r="C70" s="1">
        <v>2275</v>
      </c>
      <c r="D70" s="1">
        <v>2474</v>
      </c>
      <c r="E70" s="1">
        <f t="shared" ref="E70:E72" si="16">C70+D70</f>
        <v>4749</v>
      </c>
      <c r="F70" s="1">
        <v>1</v>
      </c>
      <c r="G70" s="1">
        <v>19</v>
      </c>
      <c r="H70" s="1">
        <v>2</v>
      </c>
      <c r="I70" s="1">
        <v>3</v>
      </c>
      <c r="J70" s="12">
        <v>0</v>
      </c>
      <c r="K70" s="60"/>
      <c r="L70" s="64"/>
    </row>
    <row r="71" spans="1:13" ht="15.95" customHeight="1" x14ac:dyDescent="0.15">
      <c r="A71" s="95" t="s">
        <v>197</v>
      </c>
      <c r="B71" s="1">
        <v>3120</v>
      </c>
      <c r="C71" s="1">
        <v>3226</v>
      </c>
      <c r="D71" s="1">
        <v>3504</v>
      </c>
      <c r="E71" s="1">
        <f t="shared" si="16"/>
        <v>6730</v>
      </c>
      <c r="F71" s="1">
        <v>6</v>
      </c>
      <c r="G71" s="1">
        <v>10</v>
      </c>
      <c r="H71" s="1">
        <v>7</v>
      </c>
      <c r="I71" s="1">
        <v>13</v>
      </c>
      <c r="J71" s="12">
        <v>0</v>
      </c>
      <c r="K71" s="60">
        <v>9554</v>
      </c>
      <c r="L71" s="64">
        <f>(ROUND(K71/E73,4))*100</f>
        <v>39.22</v>
      </c>
    </row>
    <row r="72" spans="1:13" ht="15.95" customHeight="1" thickBot="1" x14ac:dyDescent="0.2">
      <c r="A72" s="96" t="s">
        <v>198</v>
      </c>
      <c r="B72" s="1">
        <v>1668</v>
      </c>
      <c r="C72" s="1">
        <v>1873</v>
      </c>
      <c r="D72" s="1">
        <v>1976</v>
      </c>
      <c r="E72" s="1">
        <f t="shared" si="16"/>
        <v>3849</v>
      </c>
      <c r="F72" s="1">
        <v>1</v>
      </c>
      <c r="G72" s="1">
        <v>5</v>
      </c>
      <c r="H72" s="1">
        <v>0</v>
      </c>
      <c r="I72" s="1">
        <v>11</v>
      </c>
      <c r="J72" s="12">
        <v>0</v>
      </c>
      <c r="K72" s="60"/>
      <c r="L72" s="64"/>
      <c r="M72" s="58"/>
    </row>
    <row r="73" spans="1:13" ht="15.95" customHeight="1" thickBot="1" x14ac:dyDescent="0.2">
      <c r="A73" s="97" t="s">
        <v>199</v>
      </c>
      <c r="B73" s="2">
        <f>SUM(B69:B72)</f>
        <v>11425</v>
      </c>
      <c r="C73" s="2">
        <f t="shared" ref="C73:J73" si="17">SUM(C69:C72)</f>
        <v>11699</v>
      </c>
      <c r="D73" s="2">
        <f t="shared" si="17"/>
        <v>12658</v>
      </c>
      <c r="E73" s="2">
        <f>SUM(E69:E72)</f>
        <v>24357</v>
      </c>
      <c r="F73" s="2">
        <f t="shared" si="17"/>
        <v>14</v>
      </c>
      <c r="G73" s="2">
        <f t="shared" si="17"/>
        <v>49</v>
      </c>
      <c r="H73" s="2">
        <f t="shared" si="17"/>
        <v>21</v>
      </c>
      <c r="I73" s="2">
        <f t="shared" si="17"/>
        <v>45</v>
      </c>
      <c r="J73" s="2">
        <f t="shared" si="17"/>
        <v>2</v>
      </c>
      <c r="K73" s="61"/>
      <c r="L73" s="65"/>
      <c r="M73" s="58"/>
    </row>
    <row r="74" spans="1:13" ht="15.95" customHeight="1" x14ac:dyDescent="0.15"/>
    <row r="75" spans="1:13" ht="15.95" customHeight="1" thickBot="1" x14ac:dyDescent="0.2">
      <c r="A75" t="s">
        <v>490</v>
      </c>
      <c r="L75" s="22" t="s">
        <v>14</v>
      </c>
    </row>
    <row r="76" spans="1:13" ht="15.95" customHeight="1" x14ac:dyDescent="0.15">
      <c r="A76" s="89" t="s">
        <v>16</v>
      </c>
      <c r="B76" s="90" t="s">
        <v>0</v>
      </c>
      <c r="C76" s="90" t="s">
        <v>1</v>
      </c>
      <c r="D76" s="90" t="s">
        <v>2</v>
      </c>
      <c r="E76" s="90" t="s">
        <v>3</v>
      </c>
      <c r="F76" s="90" t="s">
        <v>12</v>
      </c>
      <c r="G76" s="90" t="s">
        <v>13</v>
      </c>
      <c r="H76" s="90" t="s">
        <v>10</v>
      </c>
      <c r="I76" s="90" t="s">
        <v>11</v>
      </c>
      <c r="J76" s="91" t="s">
        <v>15</v>
      </c>
      <c r="K76" s="90" t="s">
        <v>4</v>
      </c>
      <c r="L76" s="92" t="s">
        <v>5</v>
      </c>
    </row>
    <row r="77" spans="1:13" ht="15.95" customHeight="1" x14ac:dyDescent="0.15">
      <c r="A77" s="95" t="s">
        <v>6</v>
      </c>
      <c r="B77" s="1">
        <v>4345</v>
      </c>
      <c r="C77" s="1">
        <v>4328</v>
      </c>
      <c r="D77" s="1">
        <v>4695</v>
      </c>
      <c r="E77" s="1">
        <f>SUM(C77:D77)</f>
        <v>9023</v>
      </c>
      <c r="F77" s="1">
        <v>4</v>
      </c>
      <c r="G77" s="1">
        <v>19</v>
      </c>
      <c r="H77" s="1">
        <v>25</v>
      </c>
      <c r="I77" s="1">
        <v>17</v>
      </c>
      <c r="J77" s="12">
        <v>-1</v>
      </c>
      <c r="K77" s="59"/>
      <c r="L77" s="63"/>
    </row>
    <row r="78" spans="1:13" ht="15.95" customHeight="1" x14ac:dyDescent="0.15">
      <c r="A78" s="95" t="s">
        <v>7</v>
      </c>
      <c r="B78" s="1">
        <v>2293</v>
      </c>
      <c r="C78" s="1">
        <v>2282</v>
      </c>
      <c r="D78" s="1">
        <v>2462</v>
      </c>
      <c r="E78" s="1">
        <f t="shared" ref="E78:E80" si="18">SUM(C78:D78)</f>
        <v>4744</v>
      </c>
      <c r="F78" s="1">
        <v>2</v>
      </c>
      <c r="G78" s="1">
        <v>13</v>
      </c>
      <c r="H78" s="1">
        <v>12</v>
      </c>
      <c r="I78" s="1">
        <v>8</v>
      </c>
      <c r="J78" s="12">
        <v>0</v>
      </c>
      <c r="K78" s="60"/>
      <c r="L78" s="64"/>
    </row>
    <row r="79" spans="1:13" ht="15.95" customHeight="1" x14ac:dyDescent="0.15">
      <c r="A79" s="95" t="s">
        <v>8</v>
      </c>
      <c r="B79" s="1">
        <v>3114</v>
      </c>
      <c r="C79" s="1">
        <v>3212</v>
      </c>
      <c r="D79" s="1">
        <v>3500</v>
      </c>
      <c r="E79" s="1">
        <f t="shared" si="18"/>
        <v>6712</v>
      </c>
      <c r="F79" s="1">
        <v>3</v>
      </c>
      <c r="G79" s="1">
        <v>14</v>
      </c>
      <c r="H79" s="1">
        <v>6</v>
      </c>
      <c r="I79" s="1">
        <v>10</v>
      </c>
      <c r="J79" s="12">
        <v>0</v>
      </c>
      <c r="K79" s="60">
        <v>9538</v>
      </c>
      <c r="L79" s="64">
        <f>(ROUND(K79/E81,4))*100</f>
        <v>39.22</v>
      </c>
    </row>
    <row r="80" spans="1:13" ht="15.95" customHeight="1" thickBot="1" x14ac:dyDescent="0.2">
      <c r="A80" s="96" t="s">
        <v>9</v>
      </c>
      <c r="B80" s="1">
        <v>1666</v>
      </c>
      <c r="C80" s="1">
        <v>1874</v>
      </c>
      <c r="D80" s="1">
        <v>1966</v>
      </c>
      <c r="E80" s="1">
        <f t="shared" si="18"/>
        <v>3840</v>
      </c>
      <c r="F80" s="1">
        <v>2</v>
      </c>
      <c r="G80" s="1">
        <v>9</v>
      </c>
      <c r="H80" s="1">
        <v>4</v>
      </c>
      <c r="I80" s="1">
        <v>5</v>
      </c>
      <c r="J80" s="12">
        <v>0</v>
      </c>
      <c r="K80" s="60"/>
      <c r="L80" s="64"/>
      <c r="M80" s="58"/>
    </row>
    <row r="81" spans="1:13" ht="15.95" customHeight="1" thickBot="1" x14ac:dyDescent="0.2">
      <c r="A81" s="97" t="s">
        <v>17</v>
      </c>
      <c r="B81" s="2">
        <f t="shared" ref="B81:J81" si="19">SUM(B77:B80)</f>
        <v>11418</v>
      </c>
      <c r="C81" s="2">
        <f t="shared" si="19"/>
        <v>11696</v>
      </c>
      <c r="D81" s="2">
        <f>SUM(D77:D80)</f>
        <v>12623</v>
      </c>
      <c r="E81" s="2">
        <f t="shared" si="19"/>
        <v>24319</v>
      </c>
      <c r="F81" s="2">
        <f t="shared" si="19"/>
        <v>11</v>
      </c>
      <c r="G81" s="2">
        <f t="shared" si="19"/>
        <v>55</v>
      </c>
      <c r="H81" s="2">
        <f t="shared" si="19"/>
        <v>47</v>
      </c>
      <c r="I81" s="2">
        <f t="shared" si="19"/>
        <v>40</v>
      </c>
      <c r="J81" s="2">
        <f t="shared" si="19"/>
        <v>-1</v>
      </c>
      <c r="K81" s="61"/>
      <c r="L81" s="65"/>
      <c r="M81" s="58"/>
    </row>
    <row r="83" spans="1:13" ht="15.95" customHeight="1" thickBot="1" x14ac:dyDescent="0.2">
      <c r="A83" t="s">
        <v>491</v>
      </c>
      <c r="L83" s="22" t="s">
        <v>14</v>
      </c>
    </row>
    <row r="84" spans="1:13" ht="15.95" customHeight="1" x14ac:dyDescent="0.15">
      <c r="A84" s="89" t="s">
        <v>185</v>
      </c>
      <c r="B84" s="90" t="s">
        <v>186</v>
      </c>
      <c r="C84" s="90" t="s">
        <v>187</v>
      </c>
      <c r="D84" s="90" t="s">
        <v>188</v>
      </c>
      <c r="E84" s="90" t="s">
        <v>189</v>
      </c>
      <c r="F84" s="90" t="s">
        <v>190</v>
      </c>
      <c r="G84" s="90" t="s">
        <v>191</v>
      </c>
      <c r="H84" s="90" t="s">
        <v>192</v>
      </c>
      <c r="I84" s="90" t="s">
        <v>193</v>
      </c>
      <c r="J84" s="91" t="s">
        <v>194</v>
      </c>
      <c r="K84" s="90" t="s">
        <v>202</v>
      </c>
      <c r="L84" s="92" t="s">
        <v>5</v>
      </c>
    </row>
    <row r="85" spans="1:13" ht="15.95" customHeight="1" x14ac:dyDescent="0.15">
      <c r="A85" s="95" t="s">
        <v>195</v>
      </c>
      <c r="B85" s="1">
        <v>4344</v>
      </c>
      <c r="C85" s="1">
        <v>4324</v>
      </c>
      <c r="D85" s="1">
        <v>4696</v>
      </c>
      <c r="E85" s="1">
        <f>SUM(C85:D85)</f>
        <v>9020</v>
      </c>
      <c r="F85" s="1">
        <v>3</v>
      </c>
      <c r="G85" s="1">
        <v>12</v>
      </c>
      <c r="H85" s="1">
        <v>17</v>
      </c>
      <c r="I85" s="1">
        <v>13</v>
      </c>
      <c r="J85" s="12">
        <v>0</v>
      </c>
      <c r="K85" s="59"/>
      <c r="L85" s="63"/>
    </row>
    <row r="86" spans="1:13" ht="15.95" customHeight="1" x14ac:dyDescent="0.15">
      <c r="A86" s="95" t="s">
        <v>196</v>
      </c>
      <c r="B86" s="1">
        <v>2289</v>
      </c>
      <c r="C86" s="1">
        <v>2277</v>
      </c>
      <c r="D86" s="1">
        <v>2449</v>
      </c>
      <c r="E86" s="1">
        <f t="shared" ref="E86:E88" si="20">SUM(C86:D86)</f>
        <v>4726</v>
      </c>
      <c r="F86" s="1">
        <v>3</v>
      </c>
      <c r="G86" s="1">
        <v>14</v>
      </c>
      <c r="H86" s="1">
        <v>6</v>
      </c>
      <c r="I86" s="1">
        <v>9</v>
      </c>
      <c r="J86" s="12">
        <v>0</v>
      </c>
      <c r="K86" s="60"/>
      <c r="L86" s="64"/>
    </row>
    <row r="87" spans="1:13" ht="15.95" customHeight="1" x14ac:dyDescent="0.15">
      <c r="A87" s="95" t="s">
        <v>197</v>
      </c>
      <c r="B87" s="1">
        <v>3118</v>
      </c>
      <c r="C87" s="1">
        <v>3207</v>
      </c>
      <c r="D87" s="1">
        <v>3499</v>
      </c>
      <c r="E87" s="1">
        <f t="shared" si="20"/>
        <v>6706</v>
      </c>
      <c r="F87" s="1">
        <v>1</v>
      </c>
      <c r="G87" s="1">
        <v>12</v>
      </c>
      <c r="H87" s="1">
        <v>15</v>
      </c>
      <c r="I87" s="1">
        <v>16</v>
      </c>
      <c r="J87" s="12">
        <v>0</v>
      </c>
      <c r="K87" s="60">
        <v>9522</v>
      </c>
      <c r="L87" s="64">
        <f>(ROUND(K87/E89,4))*100</f>
        <v>39.229999999999997</v>
      </c>
    </row>
    <row r="88" spans="1:13" ht="15.95" customHeight="1" thickBot="1" x14ac:dyDescent="0.2">
      <c r="A88" s="96" t="s">
        <v>198</v>
      </c>
      <c r="B88" s="1">
        <v>1666</v>
      </c>
      <c r="C88" s="1">
        <v>1863</v>
      </c>
      <c r="D88" s="1">
        <v>1958</v>
      </c>
      <c r="E88" s="1">
        <f t="shared" si="20"/>
        <v>3821</v>
      </c>
      <c r="F88" s="1">
        <v>0</v>
      </c>
      <c r="G88" s="1">
        <v>4</v>
      </c>
      <c r="H88" s="1">
        <v>1</v>
      </c>
      <c r="I88" s="1">
        <v>15</v>
      </c>
      <c r="J88" s="12">
        <v>3</v>
      </c>
      <c r="K88" s="60"/>
      <c r="L88" s="64"/>
      <c r="M88" s="58"/>
    </row>
    <row r="89" spans="1:13" ht="15.95" customHeight="1" thickBot="1" x14ac:dyDescent="0.2">
      <c r="A89" s="97" t="s">
        <v>199</v>
      </c>
      <c r="B89" s="2">
        <f t="shared" ref="B89:J89" si="21">SUM(B85:B88)</f>
        <v>11417</v>
      </c>
      <c r="C89" s="2">
        <f t="shared" si="21"/>
        <v>11671</v>
      </c>
      <c r="D89" s="2">
        <f t="shared" si="21"/>
        <v>12602</v>
      </c>
      <c r="E89" s="2">
        <f t="shared" si="21"/>
        <v>24273</v>
      </c>
      <c r="F89" s="2">
        <f t="shared" si="21"/>
        <v>7</v>
      </c>
      <c r="G89" s="2">
        <f t="shared" si="21"/>
        <v>42</v>
      </c>
      <c r="H89" s="2">
        <f t="shared" si="21"/>
        <v>39</v>
      </c>
      <c r="I89" s="2">
        <f t="shared" si="21"/>
        <v>53</v>
      </c>
      <c r="J89" s="2">
        <f t="shared" si="21"/>
        <v>3</v>
      </c>
      <c r="K89" s="61"/>
      <c r="L89" s="65"/>
      <c r="M89" s="58"/>
    </row>
    <row r="90" spans="1:13" ht="15.95" customHeight="1" x14ac:dyDescent="0.15"/>
    <row r="91" spans="1:13" ht="15.95" customHeight="1" thickBot="1" x14ac:dyDescent="0.2">
      <c r="A91" t="s">
        <v>492</v>
      </c>
      <c r="L91" s="22" t="s">
        <v>14</v>
      </c>
    </row>
    <row r="92" spans="1:13" ht="15.95" customHeight="1" x14ac:dyDescent="0.15">
      <c r="A92" s="89" t="s">
        <v>16</v>
      </c>
      <c r="B92" s="90" t="s">
        <v>0</v>
      </c>
      <c r="C92" s="90" t="s">
        <v>1</v>
      </c>
      <c r="D92" s="90" t="s">
        <v>2</v>
      </c>
      <c r="E92" s="90" t="s">
        <v>3</v>
      </c>
      <c r="F92" s="90" t="s">
        <v>190</v>
      </c>
      <c r="G92" s="90" t="s">
        <v>191</v>
      </c>
      <c r="H92" s="90" t="s">
        <v>10</v>
      </c>
      <c r="I92" s="90" t="s">
        <v>11</v>
      </c>
      <c r="J92" s="91" t="s">
        <v>15</v>
      </c>
      <c r="K92" s="90" t="s">
        <v>4</v>
      </c>
      <c r="L92" s="92" t="s">
        <v>5</v>
      </c>
    </row>
    <row r="93" spans="1:13" ht="15.95" customHeight="1" x14ac:dyDescent="0.15">
      <c r="A93" s="95" t="s">
        <v>6</v>
      </c>
      <c r="B93" s="1">
        <v>4282</v>
      </c>
      <c r="C93" s="1">
        <v>4230</v>
      </c>
      <c r="D93" s="1">
        <v>4641</v>
      </c>
      <c r="E93" s="1">
        <f>SUM(C93:D93)</f>
        <v>8871</v>
      </c>
      <c r="F93" s="1">
        <v>5</v>
      </c>
      <c r="G93" s="1">
        <v>15</v>
      </c>
      <c r="H93" s="1">
        <v>93</v>
      </c>
      <c r="I93" s="1">
        <v>227</v>
      </c>
      <c r="J93" s="12">
        <v>0</v>
      </c>
      <c r="K93" s="59"/>
      <c r="L93" s="63"/>
    </row>
    <row r="94" spans="1:13" ht="15.95" customHeight="1" x14ac:dyDescent="0.15">
      <c r="A94" s="95" t="s">
        <v>7</v>
      </c>
      <c r="B94" s="1">
        <v>2277</v>
      </c>
      <c r="C94" s="1">
        <v>2248</v>
      </c>
      <c r="D94" s="1">
        <v>2418</v>
      </c>
      <c r="E94" s="1">
        <f t="shared" ref="E94:E96" si="22">SUM(C94:D94)</f>
        <v>4666</v>
      </c>
      <c r="F94" s="1">
        <v>1</v>
      </c>
      <c r="G94" s="1">
        <v>13</v>
      </c>
      <c r="H94" s="1">
        <v>26</v>
      </c>
      <c r="I94" s="1">
        <v>76</v>
      </c>
      <c r="J94" s="12">
        <v>1</v>
      </c>
      <c r="K94" s="60"/>
      <c r="L94" s="64"/>
    </row>
    <row r="95" spans="1:13" ht="15.95" customHeight="1" x14ac:dyDescent="0.15">
      <c r="A95" s="95" t="s">
        <v>8</v>
      </c>
      <c r="B95" s="1">
        <v>3109</v>
      </c>
      <c r="C95" s="1">
        <v>3193</v>
      </c>
      <c r="D95" s="1">
        <v>3467</v>
      </c>
      <c r="E95" s="1">
        <f t="shared" si="22"/>
        <v>6660</v>
      </c>
      <c r="F95" s="1">
        <v>4</v>
      </c>
      <c r="G95" s="1">
        <v>13</v>
      </c>
      <c r="H95" s="1">
        <v>34</v>
      </c>
      <c r="I95" s="1">
        <v>71</v>
      </c>
      <c r="J95" s="12">
        <v>0</v>
      </c>
      <c r="K95" s="60">
        <v>9518</v>
      </c>
      <c r="L95" s="64">
        <f>(ROUND(K95/E97,4))*100</f>
        <v>39.67</v>
      </c>
    </row>
    <row r="96" spans="1:13" ht="15.95" customHeight="1" thickBot="1" x14ac:dyDescent="0.2">
      <c r="A96" s="96" t="s">
        <v>9</v>
      </c>
      <c r="B96" s="1">
        <v>1668</v>
      </c>
      <c r="C96" s="1">
        <v>1850</v>
      </c>
      <c r="D96" s="1">
        <v>1948</v>
      </c>
      <c r="E96" s="1">
        <f t="shared" si="22"/>
        <v>3798</v>
      </c>
      <c r="F96" s="1">
        <v>2</v>
      </c>
      <c r="G96" s="1">
        <v>6</v>
      </c>
      <c r="H96" s="1">
        <v>25</v>
      </c>
      <c r="I96" s="1">
        <v>48</v>
      </c>
      <c r="J96" s="12">
        <v>0</v>
      </c>
      <c r="K96" s="60"/>
      <c r="L96" s="64"/>
      <c r="M96" s="58"/>
    </row>
    <row r="97" spans="1:13" ht="15.95" customHeight="1" thickBot="1" x14ac:dyDescent="0.2">
      <c r="A97" s="97" t="s">
        <v>17</v>
      </c>
      <c r="B97" s="2">
        <f t="shared" ref="B97:J97" si="23">SUM(B93:B96)</f>
        <v>11336</v>
      </c>
      <c r="C97" s="2">
        <f t="shared" si="23"/>
        <v>11521</v>
      </c>
      <c r="D97" s="2">
        <f t="shared" si="23"/>
        <v>12474</v>
      </c>
      <c r="E97" s="2">
        <f t="shared" si="23"/>
        <v>23995</v>
      </c>
      <c r="F97" s="2">
        <f t="shared" si="23"/>
        <v>12</v>
      </c>
      <c r="G97" s="2">
        <f t="shared" si="23"/>
        <v>47</v>
      </c>
      <c r="H97" s="2">
        <f t="shared" si="23"/>
        <v>178</v>
      </c>
      <c r="I97" s="2">
        <f t="shared" si="23"/>
        <v>422</v>
      </c>
      <c r="J97" s="2">
        <f t="shared" si="23"/>
        <v>1</v>
      </c>
      <c r="K97" s="61"/>
      <c r="L97" s="65"/>
      <c r="M97" s="58"/>
    </row>
    <row r="99" spans="1:13" ht="15.95" hidden="1" customHeight="1" thickBot="1" x14ac:dyDescent="0.2">
      <c r="A99" t="s">
        <v>309</v>
      </c>
      <c r="L99" s="22" t="s">
        <v>14</v>
      </c>
    </row>
    <row r="100" spans="1:13" ht="15.95" hidden="1" customHeight="1" x14ac:dyDescent="0.15">
      <c r="A100" s="15" t="s">
        <v>16</v>
      </c>
      <c r="B100" s="16" t="s">
        <v>0</v>
      </c>
      <c r="C100" s="16" t="s">
        <v>1</v>
      </c>
      <c r="D100" s="16" t="s">
        <v>2</v>
      </c>
      <c r="E100" s="16" t="s">
        <v>3</v>
      </c>
      <c r="F100" s="16" t="s">
        <v>12</v>
      </c>
      <c r="G100" s="16" t="s">
        <v>13</v>
      </c>
      <c r="H100" s="16" t="s">
        <v>10</v>
      </c>
      <c r="I100" s="16" t="s">
        <v>11</v>
      </c>
      <c r="J100" s="17" t="s">
        <v>15</v>
      </c>
      <c r="K100" s="16" t="s">
        <v>4</v>
      </c>
      <c r="L100" s="18" t="s">
        <v>5</v>
      </c>
    </row>
    <row r="101" spans="1:13" ht="15.95" hidden="1" customHeight="1" x14ac:dyDescent="0.15">
      <c r="A101" s="19" t="s">
        <v>6</v>
      </c>
      <c r="B101" s="1"/>
      <c r="C101" s="1"/>
      <c r="D101" s="1"/>
      <c r="E101" s="1">
        <f>SUM(C101:D101)</f>
        <v>0</v>
      </c>
      <c r="F101" s="1"/>
      <c r="G101" s="1"/>
      <c r="H101" s="1"/>
      <c r="I101" s="1"/>
      <c r="J101" s="12"/>
      <c r="K101" s="59"/>
      <c r="L101" s="63"/>
    </row>
    <row r="102" spans="1:13" ht="15.95" hidden="1" customHeight="1" x14ac:dyDescent="0.15">
      <c r="A102" s="19" t="s">
        <v>7</v>
      </c>
      <c r="B102" s="1"/>
      <c r="C102" s="1"/>
      <c r="D102" s="1"/>
      <c r="E102" s="1">
        <f>SUM(C102:D102)</f>
        <v>0</v>
      </c>
      <c r="F102" s="1"/>
      <c r="G102" s="1"/>
      <c r="H102" s="1"/>
      <c r="I102" s="1"/>
      <c r="J102" s="12"/>
      <c r="K102" s="60"/>
      <c r="L102" s="64"/>
    </row>
    <row r="103" spans="1:13" ht="15.95" hidden="1" customHeight="1" x14ac:dyDescent="0.15">
      <c r="A103" s="19" t="s">
        <v>8</v>
      </c>
      <c r="B103" s="1"/>
      <c r="C103" s="1"/>
      <c r="D103" s="1"/>
      <c r="E103" s="1">
        <f>SUM(C103:D103)</f>
        <v>0</v>
      </c>
      <c r="F103" s="1"/>
      <c r="G103" s="1"/>
      <c r="H103" s="1"/>
      <c r="I103" s="1"/>
      <c r="J103" s="12"/>
      <c r="K103" s="60"/>
      <c r="L103" s="64" t="e">
        <f>(ROUND(K103/E105,4))*100</f>
        <v>#DIV/0!</v>
      </c>
    </row>
    <row r="104" spans="1:13" ht="15.95" hidden="1" customHeight="1" thickBot="1" x14ac:dyDescent="0.2">
      <c r="A104" s="20" t="s">
        <v>9</v>
      </c>
      <c r="B104" s="1"/>
      <c r="C104" s="1"/>
      <c r="D104" s="1"/>
      <c r="E104" s="1">
        <f>SUM(C104:D104)</f>
        <v>0</v>
      </c>
      <c r="F104" s="1"/>
      <c r="G104" s="1"/>
      <c r="H104" s="1"/>
      <c r="I104" s="1"/>
      <c r="J104" s="12"/>
      <c r="K104" s="60"/>
      <c r="L104" s="64"/>
    </row>
    <row r="105" spans="1:13" ht="15.95" hidden="1" customHeight="1" thickBot="1" x14ac:dyDescent="0.2">
      <c r="A105" s="21" t="s">
        <v>17</v>
      </c>
      <c r="B105" s="2">
        <f t="shared" ref="B105:J105" si="24">SUM(B101:B104)</f>
        <v>0</v>
      </c>
      <c r="C105" s="2">
        <f t="shared" si="24"/>
        <v>0</v>
      </c>
      <c r="D105" s="2">
        <f t="shared" si="24"/>
        <v>0</v>
      </c>
      <c r="E105" s="2">
        <f t="shared" si="24"/>
        <v>0</v>
      </c>
      <c r="F105" s="2">
        <f t="shared" si="24"/>
        <v>0</v>
      </c>
      <c r="G105" s="2">
        <f t="shared" si="24"/>
        <v>0</v>
      </c>
      <c r="H105" s="2">
        <f t="shared" si="24"/>
        <v>0</v>
      </c>
      <c r="I105" s="2">
        <f t="shared" si="24"/>
        <v>0</v>
      </c>
      <c r="J105" s="2">
        <f t="shared" si="24"/>
        <v>0</v>
      </c>
      <c r="K105" s="61"/>
      <c r="L105" s="65"/>
    </row>
  </sheetData>
  <phoneticPr fontId="2"/>
  <conditionalFormatting sqref="M17 M9 M25 M33 M41 M49 M105 M57 M65 M73 M81 M89 M97">
    <cfRule type="cellIs" dxfId="17" priority="1" stopIfTrue="1" operator="equal">
      <formula>"エラー"</formula>
    </cfRule>
  </conditionalFormatting>
  <pageMargins left="0.78740157480314965" right="0.2" top="0.71" bottom="0.18" header="0.16" footer="0.17"/>
  <pageSetup paperSize="9" scale="97" orientation="portrait" horizontalDpi="300" verticalDpi="300" r:id="rId1"/>
  <headerFooter alignWithMargins="0"/>
  <rowBreaks count="2" manualBreakCount="2">
    <brk id="50" max="11" man="1"/>
    <brk id="10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105"/>
  <sheetViews>
    <sheetView showGridLines="0" view="pageBreakPreview" zoomScaleNormal="100" zoomScaleSheetLayoutView="100" workbookViewId="0">
      <selection activeCell="X16" sqref="X16"/>
    </sheetView>
  </sheetViews>
  <sheetFormatPr defaultRowHeight="13.5" x14ac:dyDescent="0.15"/>
  <cols>
    <col min="1" max="1" width="10.625" customWidth="1"/>
    <col min="3" max="5" width="8.625" bestFit="1" customWidth="1"/>
    <col min="6" max="7" width="5.375" bestFit="1" customWidth="1"/>
    <col min="8" max="8" width="5.875" bestFit="1" customWidth="1"/>
    <col min="9" max="9" width="5.5" bestFit="1" customWidth="1"/>
    <col min="10" max="10" width="7.125" style="11" bestFit="1" customWidth="1"/>
    <col min="11" max="11" width="9.75" bestFit="1" customWidth="1"/>
    <col min="12" max="12" width="9.625" style="6" customWidth="1"/>
    <col min="13" max="13" width="10.625" style="57" customWidth="1"/>
    <col min="14" max="14" width="20.75" bestFit="1" customWidth="1"/>
    <col min="15" max="16" width="10.625" customWidth="1"/>
    <col min="17" max="17" width="9.625" customWidth="1"/>
    <col min="18" max="21" width="9.125" bestFit="1" customWidth="1"/>
    <col min="22" max="26" width="11" bestFit="1" customWidth="1"/>
  </cols>
  <sheetData>
    <row r="1" spans="1:28" ht="21" x14ac:dyDescent="0.15">
      <c r="A1" s="24" t="s">
        <v>48</v>
      </c>
    </row>
    <row r="2" spans="1:28" ht="17.25" x14ac:dyDescent="0.15">
      <c r="A2" s="23" t="s">
        <v>82</v>
      </c>
    </row>
    <row r="3" spans="1:28" ht="15.95" customHeight="1" thickBot="1" x14ac:dyDescent="0.2">
      <c r="A3" t="s">
        <v>366</v>
      </c>
      <c r="L3" s="22" t="s">
        <v>14</v>
      </c>
      <c r="N3" t="s">
        <v>30</v>
      </c>
    </row>
    <row r="4" spans="1:28" ht="15.95" customHeight="1" x14ac:dyDescent="0.15">
      <c r="A4" s="89" t="s">
        <v>16</v>
      </c>
      <c r="B4" s="90" t="s">
        <v>0</v>
      </c>
      <c r="C4" s="90" t="s">
        <v>1</v>
      </c>
      <c r="D4" s="90" t="s">
        <v>2</v>
      </c>
      <c r="E4" s="90" t="s">
        <v>3</v>
      </c>
      <c r="F4" s="90" t="s">
        <v>12</v>
      </c>
      <c r="G4" s="90" t="s">
        <v>13</v>
      </c>
      <c r="H4" s="90" t="s">
        <v>10</v>
      </c>
      <c r="I4" s="90" t="s">
        <v>11</v>
      </c>
      <c r="J4" s="91" t="s">
        <v>15</v>
      </c>
      <c r="K4" s="90" t="s">
        <v>4</v>
      </c>
      <c r="L4" s="92" t="s">
        <v>5</v>
      </c>
      <c r="N4" t="s">
        <v>32</v>
      </c>
    </row>
    <row r="5" spans="1:28" ht="15.95" customHeight="1" x14ac:dyDescent="0.15">
      <c r="A5" s="95" t="s">
        <v>6</v>
      </c>
      <c r="B5" s="25">
        <v>4426</v>
      </c>
      <c r="C5" s="1">
        <v>4489</v>
      </c>
      <c r="D5" s="1">
        <v>4872</v>
      </c>
      <c r="E5" s="1">
        <f>SUM(C5:D5)</f>
        <v>9361</v>
      </c>
      <c r="F5" s="1">
        <v>2</v>
      </c>
      <c r="G5" s="1">
        <v>16</v>
      </c>
      <c r="H5" s="1">
        <v>108</v>
      </c>
      <c r="I5" s="1">
        <v>25</v>
      </c>
      <c r="J5" s="12">
        <v>0</v>
      </c>
      <c r="K5" s="59"/>
      <c r="L5" s="66"/>
      <c r="N5" s="54" t="s">
        <v>378</v>
      </c>
      <c r="O5" s="55" t="s">
        <v>379</v>
      </c>
      <c r="P5" s="78" t="s">
        <v>68</v>
      </c>
      <c r="Q5" s="33" t="s">
        <v>69</v>
      </c>
      <c r="R5" s="33" t="s">
        <v>70</v>
      </c>
      <c r="S5" s="33" t="s">
        <v>71</v>
      </c>
      <c r="T5" s="33" t="s">
        <v>72</v>
      </c>
      <c r="U5" s="33" t="s">
        <v>73</v>
      </c>
      <c r="V5" s="33" t="s">
        <v>74</v>
      </c>
      <c r="W5" s="33" t="s">
        <v>75</v>
      </c>
      <c r="X5" s="55" t="s">
        <v>381</v>
      </c>
      <c r="Y5" s="33" t="s">
        <v>77</v>
      </c>
      <c r="Z5" s="33" t="s">
        <v>78</v>
      </c>
      <c r="AA5" s="33" t="s">
        <v>81</v>
      </c>
    </row>
    <row r="6" spans="1:28" ht="15.95" customHeight="1" x14ac:dyDescent="0.15">
      <c r="A6" s="95" t="s">
        <v>7</v>
      </c>
      <c r="B6" s="1">
        <v>2351</v>
      </c>
      <c r="C6" s="1">
        <v>2395</v>
      </c>
      <c r="D6" s="1">
        <v>2616</v>
      </c>
      <c r="E6" s="1">
        <f t="shared" ref="E6:E8" si="0">SUM(C6:D6)</f>
        <v>5011</v>
      </c>
      <c r="F6" s="1">
        <v>0</v>
      </c>
      <c r="G6" s="1">
        <v>12</v>
      </c>
      <c r="H6" s="1">
        <v>17</v>
      </c>
      <c r="I6" s="1">
        <v>15</v>
      </c>
      <c r="J6" s="12">
        <v>1</v>
      </c>
      <c r="K6" s="60"/>
      <c r="L6" s="67"/>
      <c r="N6" s="27" t="s">
        <v>6</v>
      </c>
      <c r="O6" s="28">
        <f>E5</f>
        <v>9361</v>
      </c>
      <c r="P6" s="28">
        <f>E13</f>
        <v>9350</v>
      </c>
      <c r="Q6" s="28">
        <f>E21</f>
        <v>9345</v>
      </c>
      <c r="R6" s="28">
        <f>E29</f>
        <v>9351</v>
      </c>
      <c r="S6" s="28">
        <f>E37</f>
        <v>9314</v>
      </c>
      <c r="T6" s="28">
        <f>E45</f>
        <v>9300</v>
      </c>
      <c r="U6" s="28">
        <f>E53</f>
        <v>9293</v>
      </c>
      <c r="V6" s="28">
        <f>E61</f>
        <v>9274</v>
      </c>
      <c r="W6" s="28">
        <f>E69</f>
        <v>9255</v>
      </c>
      <c r="X6" s="28">
        <f>E77</f>
        <v>9253</v>
      </c>
      <c r="Y6" s="28">
        <f>E85</f>
        <v>9232</v>
      </c>
      <c r="Z6" s="28">
        <f>E93</f>
        <v>9041</v>
      </c>
      <c r="AA6" s="28">
        <f>E101</f>
        <v>0</v>
      </c>
    </row>
    <row r="7" spans="1:28" ht="15.95" customHeight="1" x14ac:dyDescent="0.15">
      <c r="A7" s="95" t="s">
        <v>8</v>
      </c>
      <c r="B7" s="1">
        <v>3179</v>
      </c>
      <c r="C7" s="1">
        <v>3317</v>
      </c>
      <c r="D7" s="1">
        <v>3607</v>
      </c>
      <c r="E7" s="1">
        <f t="shared" si="0"/>
        <v>6924</v>
      </c>
      <c r="F7" s="1">
        <v>6</v>
      </c>
      <c r="G7" s="1">
        <v>9</v>
      </c>
      <c r="H7" s="1">
        <v>24</v>
      </c>
      <c r="I7" s="1">
        <v>12</v>
      </c>
      <c r="J7" s="12">
        <v>0</v>
      </c>
      <c r="K7" s="60">
        <v>9721</v>
      </c>
      <c r="L7" s="67">
        <f>(ROUND(K7/E9,4))*100</f>
        <v>38.519999999999996</v>
      </c>
      <c r="N7" s="27" t="s">
        <v>7</v>
      </c>
      <c r="O7" s="28">
        <f>E6</f>
        <v>5011</v>
      </c>
      <c r="P7" s="28">
        <f>E14</f>
        <v>4999</v>
      </c>
      <c r="Q7" s="28">
        <f>E22</f>
        <v>4980</v>
      </c>
      <c r="R7" s="28">
        <f>E30</f>
        <v>4967</v>
      </c>
      <c r="S7" s="28">
        <f>E38</f>
        <v>4949</v>
      </c>
      <c r="T7" s="28">
        <f>E46</f>
        <v>4932</v>
      </c>
      <c r="U7" s="28">
        <f>E54</f>
        <v>4926</v>
      </c>
      <c r="V7" s="28">
        <f>E62</f>
        <v>4918</v>
      </c>
      <c r="W7" s="28">
        <f>E70</f>
        <v>4896</v>
      </c>
      <c r="X7" s="28">
        <f>E78</f>
        <v>4886</v>
      </c>
      <c r="Y7" s="28">
        <f>E86</f>
        <v>4880</v>
      </c>
      <c r="Z7" s="28">
        <f>E94</f>
        <v>4838</v>
      </c>
      <c r="AA7" s="28">
        <f>E102</f>
        <v>0</v>
      </c>
    </row>
    <row r="8" spans="1:28" ht="15.95" customHeight="1" thickBot="1" x14ac:dyDescent="0.2">
      <c r="A8" s="96" t="s">
        <v>9</v>
      </c>
      <c r="B8" s="1">
        <v>1657</v>
      </c>
      <c r="C8" s="1">
        <v>1903</v>
      </c>
      <c r="D8" s="1">
        <v>2040</v>
      </c>
      <c r="E8" s="1">
        <f t="shared" si="0"/>
        <v>3943</v>
      </c>
      <c r="F8" s="1">
        <v>1</v>
      </c>
      <c r="G8" s="1">
        <v>6</v>
      </c>
      <c r="H8" s="1">
        <v>8</v>
      </c>
      <c r="I8" s="1">
        <v>6</v>
      </c>
      <c r="J8" s="12">
        <v>2</v>
      </c>
      <c r="K8" s="60"/>
      <c r="L8" s="67"/>
      <c r="N8" s="27" t="s">
        <v>8</v>
      </c>
      <c r="O8" s="28">
        <f>E7</f>
        <v>6924</v>
      </c>
      <c r="P8" s="28">
        <f>E15</f>
        <v>6922</v>
      </c>
      <c r="Q8" s="28">
        <f>E23</f>
        <v>6924</v>
      </c>
      <c r="R8" s="28">
        <f>E31</f>
        <v>6918</v>
      </c>
      <c r="S8" s="28">
        <f>E39</f>
        <v>6909</v>
      </c>
      <c r="T8" s="28">
        <f>E47</f>
        <v>6898</v>
      </c>
      <c r="U8" s="28">
        <f>E55</f>
        <v>6890</v>
      </c>
      <c r="V8" s="28">
        <f>E63</f>
        <v>6885</v>
      </c>
      <c r="W8" s="28">
        <f>E71</f>
        <v>6885</v>
      </c>
      <c r="X8" s="28">
        <f>E79</f>
        <v>6869</v>
      </c>
      <c r="Y8" s="28">
        <f>E87</f>
        <v>6855</v>
      </c>
      <c r="Z8" s="28">
        <f>E95</f>
        <v>6805</v>
      </c>
      <c r="AA8" s="28">
        <f>E103</f>
        <v>0</v>
      </c>
    </row>
    <row r="9" spans="1:28" ht="15.95" customHeight="1" thickBot="1" x14ac:dyDescent="0.2">
      <c r="A9" s="97" t="s">
        <v>17</v>
      </c>
      <c r="B9" s="2">
        <f>SUM(B5:B8)</f>
        <v>11613</v>
      </c>
      <c r="C9" s="2">
        <f>SUM(C5:C8)</f>
        <v>12104</v>
      </c>
      <c r="D9" s="2">
        <f>SUM(D5:D8)</f>
        <v>13135</v>
      </c>
      <c r="E9" s="2">
        <f>SUM(E5:E8)</f>
        <v>25239</v>
      </c>
      <c r="F9" s="2">
        <f t="shared" ref="F9:I9" si="1">SUM(F5:F8)</f>
        <v>9</v>
      </c>
      <c r="G9" s="2">
        <f t="shared" si="1"/>
        <v>43</v>
      </c>
      <c r="H9" s="2">
        <f t="shared" si="1"/>
        <v>157</v>
      </c>
      <c r="I9" s="2">
        <f t="shared" si="1"/>
        <v>58</v>
      </c>
      <c r="J9" s="2">
        <f>SUM(J5:J8)</f>
        <v>3</v>
      </c>
      <c r="K9" s="61"/>
      <c r="L9" s="68"/>
      <c r="N9" s="27" t="s">
        <v>9</v>
      </c>
      <c r="O9" s="28">
        <f>E8</f>
        <v>3943</v>
      </c>
      <c r="P9" s="28">
        <f>E16</f>
        <v>3941</v>
      </c>
      <c r="Q9" s="28">
        <f>E24</f>
        <v>3935</v>
      </c>
      <c r="R9" s="28">
        <f>E32</f>
        <v>3930</v>
      </c>
      <c r="S9" s="28">
        <f>E40</f>
        <v>3934</v>
      </c>
      <c r="T9" s="28">
        <f>E48</f>
        <v>3930</v>
      </c>
      <c r="U9" s="28">
        <f>E56</f>
        <v>3933</v>
      </c>
      <c r="V9" s="28">
        <f>E64</f>
        <v>3924</v>
      </c>
      <c r="W9" s="28">
        <f>E72</f>
        <v>3920</v>
      </c>
      <c r="X9" s="28">
        <f>E80</f>
        <v>3917</v>
      </c>
      <c r="Y9" s="28">
        <f>E88</f>
        <v>3905</v>
      </c>
      <c r="Z9" s="28">
        <f>E96</f>
        <v>3898</v>
      </c>
      <c r="AA9" s="28">
        <f>E104</f>
        <v>0</v>
      </c>
    </row>
    <row r="10" spans="1:28" ht="15.95" customHeight="1" x14ac:dyDescent="0.15">
      <c r="N10" s="27" t="s">
        <v>33</v>
      </c>
      <c r="O10" s="28">
        <f>SUM(O6:O9)</f>
        <v>25239</v>
      </c>
      <c r="P10" s="28">
        <f t="shared" ref="P10:Z10" si="2">SUM(P6:P9)</f>
        <v>25212</v>
      </c>
      <c r="Q10" s="28">
        <f>SUM(Q6:Q9)</f>
        <v>25184</v>
      </c>
      <c r="R10" s="28">
        <f t="shared" si="2"/>
        <v>25166</v>
      </c>
      <c r="S10" s="28">
        <f t="shared" si="2"/>
        <v>25106</v>
      </c>
      <c r="T10" s="28">
        <f t="shared" si="2"/>
        <v>25060</v>
      </c>
      <c r="U10" s="28">
        <f t="shared" si="2"/>
        <v>25042</v>
      </c>
      <c r="V10" s="28">
        <f t="shared" si="2"/>
        <v>25001</v>
      </c>
      <c r="W10" s="28">
        <f t="shared" si="2"/>
        <v>24956</v>
      </c>
      <c r="X10" s="28">
        <f t="shared" si="2"/>
        <v>24925</v>
      </c>
      <c r="Y10" s="28">
        <f t="shared" si="2"/>
        <v>24872</v>
      </c>
      <c r="Z10" s="28">
        <f t="shared" si="2"/>
        <v>24582</v>
      </c>
      <c r="AA10" s="28">
        <f>E105</f>
        <v>0</v>
      </c>
    </row>
    <row r="11" spans="1:28" ht="15.95" customHeight="1" thickBot="1" x14ac:dyDescent="0.2">
      <c r="A11" t="s">
        <v>367</v>
      </c>
      <c r="L11" s="22" t="s">
        <v>14</v>
      </c>
      <c r="N11" s="27" t="s">
        <v>34</v>
      </c>
      <c r="O11" s="29">
        <f>IF(O6=0,"",(O10-'R３年度 '!E97))</f>
        <v>68</v>
      </c>
      <c r="P11" s="29">
        <f>IF(P6=0,"",(P10-O10))</f>
        <v>-27</v>
      </c>
      <c r="Q11" s="29">
        <f>IF(Q6=0,"",(Q10-P10))</f>
        <v>-28</v>
      </c>
      <c r="R11" s="29">
        <f t="shared" ref="R11:AA11" si="3">IF(R6=0,"",(R10-Q10))</f>
        <v>-18</v>
      </c>
      <c r="S11" s="29">
        <f t="shared" si="3"/>
        <v>-60</v>
      </c>
      <c r="T11" s="29">
        <f t="shared" si="3"/>
        <v>-46</v>
      </c>
      <c r="U11" s="29">
        <f t="shared" si="3"/>
        <v>-18</v>
      </c>
      <c r="V11" s="29">
        <f t="shared" si="3"/>
        <v>-41</v>
      </c>
      <c r="W11" s="29">
        <f t="shared" si="3"/>
        <v>-45</v>
      </c>
      <c r="X11" s="29">
        <f>IF(X6=0,"",(X10-W10))</f>
        <v>-31</v>
      </c>
      <c r="Y11" s="29">
        <f>IF(Y6=0,"",(Y10-X10))</f>
        <v>-53</v>
      </c>
      <c r="Z11" s="29">
        <f t="shared" si="3"/>
        <v>-290</v>
      </c>
      <c r="AA11" s="29" t="str">
        <f t="shared" si="3"/>
        <v/>
      </c>
    </row>
    <row r="12" spans="1:28" ht="15.95" customHeight="1" x14ac:dyDescent="0.15">
      <c r="A12" s="89" t="s">
        <v>16</v>
      </c>
      <c r="B12" s="90" t="s">
        <v>0</v>
      </c>
      <c r="C12" s="90" t="s">
        <v>1</v>
      </c>
      <c r="D12" s="90" t="s">
        <v>2</v>
      </c>
      <c r="E12" s="90" t="s">
        <v>3</v>
      </c>
      <c r="F12" s="90" t="s">
        <v>12</v>
      </c>
      <c r="G12" s="90" t="s">
        <v>13</v>
      </c>
      <c r="H12" s="90" t="s">
        <v>10</v>
      </c>
      <c r="I12" s="90" t="s">
        <v>11</v>
      </c>
      <c r="J12" s="91" t="s">
        <v>15</v>
      </c>
      <c r="K12" s="90" t="s">
        <v>4</v>
      </c>
      <c r="L12" s="92" t="s">
        <v>5</v>
      </c>
    </row>
    <row r="13" spans="1:28" ht="15.95" customHeight="1" x14ac:dyDescent="0.15">
      <c r="A13" s="95" t="s">
        <v>6</v>
      </c>
      <c r="B13" s="1">
        <v>4428</v>
      </c>
      <c r="C13" s="1">
        <v>4488</v>
      </c>
      <c r="D13" s="1">
        <v>4862</v>
      </c>
      <c r="E13" s="1">
        <f>SUM(C13:D13)</f>
        <v>9350</v>
      </c>
      <c r="F13" s="1">
        <v>5</v>
      </c>
      <c r="G13" s="1">
        <v>10</v>
      </c>
      <c r="H13" s="1">
        <v>20</v>
      </c>
      <c r="I13" s="1">
        <v>19</v>
      </c>
      <c r="J13" s="12">
        <v>0</v>
      </c>
      <c r="K13" s="59"/>
      <c r="L13" s="66"/>
      <c r="N13" t="s">
        <v>30</v>
      </c>
    </row>
    <row r="14" spans="1:28" ht="15.95" customHeight="1" x14ac:dyDescent="0.15">
      <c r="A14" s="95" t="s">
        <v>7</v>
      </c>
      <c r="B14" s="1">
        <v>2354</v>
      </c>
      <c r="C14" s="1">
        <v>2390</v>
      </c>
      <c r="D14" s="1">
        <v>2609</v>
      </c>
      <c r="E14" s="1">
        <f t="shared" ref="E14:E16" si="4">SUM(C14:D14)</f>
        <v>4999</v>
      </c>
      <c r="F14" s="1">
        <v>1</v>
      </c>
      <c r="G14" s="1">
        <v>8</v>
      </c>
      <c r="H14" s="1">
        <v>9</v>
      </c>
      <c r="I14" s="1">
        <v>12</v>
      </c>
      <c r="J14" s="12">
        <v>0</v>
      </c>
      <c r="K14" s="60"/>
      <c r="L14" s="67"/>
      <c r="N14" t="s">
        <v>35</v>
      </c>
    </row>
    <row r="15" spans="1:28" ht="15.95" customHeight="1" x14ac:dyDescent="0.15">
      <c r="A15" s="95" t="s">
        <v>8</v>
      </c>
      <c r="B15" s="1">
        <v>3180</v>
      </c>
      <c r="C15" s="1">
        <v>3308</v>
      </c>
      <c r="D15" s="1">
        <v>3614</v>
      </c>
      <c r="E15" s="1">
        <f t="shared" si="4"/>
        <v>6922</v>
      </c>
      <c r="F15" s="1">
        <v>2</v>
      </c>
      <c r="G15" s="1">
        <v>12</v>
      </c>
      <c r="H15" s="1">
        <v>12</v>
      </c>
      <c r="I15" s="1">
        <v>8</v>
      </c>
      <c r="J15" s="12">
        <v>0</v>
      </c>
      <c r="K15" s="60">
        <v>9718</v>
      </c>
      <c r="L15" s="67">
        <f>(ROUND(K15/E17,4))*100</f>
        <v>38.550000000000004</v>
      </c>
      <c r="N15" s="54" t="s">
        <v>378</v>
      </c>
      <c r="O15" s="55" t="s">
        <v>380</v>
      </c>
      <c r="P15" s="78" t="s">
        <v>347</v>
      </c>
      <c r="Q15" s="33" t="s">
        <v>38</v>
      </c>
      <c r="R15" s="33" t="s">
        <v>39</v>
      </c>
      <c r="S15" s="33" t="s">
        <v>40</v>
      </c>
      <c r="T15" s="33" t="s">
        <v>41</v>
      </c>
      <c r="U15" s="33" t="s">
        <v>42</v>
      </c>
      <c r="V15" s="33" t="s">
        <v>43</v>
      </c>
      <c r="W15" s="33" t="s">
        <v>44</v>
      </c>
      <c r="X15" s="55" t="s">
        <v>396</v>
      </c>
      <c r="Y15" s="33" t="s">
        <v>46</v>
      </c>
      <c r="Z15" s="33" t="s">
        <v>47</v>
      </c>
      <c r="AA15" s="33" t="s">
        <v>63</v>
      </c>
    </row>
    <row r="16" spans="1:28" ht="15.95" customHeight="1" thickBot="1" x14ac:dyDescent="0.2">
      <c r="A16" s="96" t="s">
        <v>9</v>
      </c>
      <c r="B16" s="1">
        <v>1660</v>
      </c>
      <c r="C16" s="1">
        <v>1902</v>
      </c>
      <c r="D16" s="1">
        <v>2039</v>
      </c>
      <c r="E16" s="1">
        <f t="shared" si="4"/>
        <v>3941</v>
      </c>
      <c r="F16" s="1">
        <v>0</v>
      </c>
      <c r="G16" s="1">
        <v>5</v>
      </c>
      <c r="H16" s="1">
        <v>2</v>
      </c>
      <c r="I16" s="1">
        <v>4</v>
      </c>
      <c r="J16" s="12">
        <v>0</v>
      </c>
      <c r="K16" s="60"/>
      <c r="L16" s="67"/>
      <c r="N16" s="27" t="s">
        <v>10</v>
      </c>
      <c r="O16" s="38">
        <f>H9</f>
        <v>157</v>
      </c>
      <c r="P16" s="36">
        <f>H17</f>
        <v>43</v>
      </c>
      <c r="Q16" s="38">
        <f>H25</f>
        <v>40</v>
      </c>
      <c r="R16" s="86">
        <f>H33</f>
        <v>31</v>
      </c>
      <c r="S16" s="34">
        <f>H41</f>
        <v>34</v>
      </c>
      <c r="T16" s="38">
        <f>H49</f>
        <v>20</v>
      </c>
      <c r="U16" s="34">
        <f>H57</f>
        <v>34</v>
      </c>
      <c r="V16" s="34">
        <f>H65</f>
        <v>20</v>
      </c>
      <c r="W16" s="34">
        <f>H73</f>
        <v>27</v>
      </c>
      <c r="X16" s="34">
        <f>H81</f>
        <v>36</v>
      </c>
      <c r="Y16" s="34">
        <f>H89</f>
        <v>24</v>
      </c>
      <c r="Z16" s="34">
        <f>H97</f>
        <v>200</v>
      </c>
      <c r="AA16" s="38">
        <f>H105</f>
        <v>0</v>
      </c>
      <c r="AB16" s="87">
        <f>SUM(O16:Z16)</f>
        <v>666</v>
      </c>
    </row>
    <row r="17" spans="1:28" ht="15.95" customHeight="1" thickBot="1" x14ac:dyDescent="0.2">
      <c r="A17" s="97" t="s">
        <v>17</v>
      </c>
      <c r="B17" s="2">
        <f t="shared" ref="B17:J17" si="5">SUM(B13:B16)</f>
        <v>11622</v>
      </c>
      <c r="C17" s="2">
        <f t="shared" si="5"/>
        <v>12088</v>
      </c>
      <c r="D17" s="2">
        <f t="shared" si="5"/>
        <v>13124</v>
      </c>
      <c r="E17" s="2">
        <f t="shared" si="5"/>
        <v>25212</v>
      </c>
      <c r="F17" s="2">
        <f t="shared" si="5"/>
        <v>8</v>
      </c>
      <c r="G17" s="2">
        <f t="shared" si="5"/>
        <v>35</v>
      </c>
      <c r="H17" s="2">
        <f t="shared" si="5"/>
        <v>43</v>
      </c>
      <c r="I17" s="2">
        <f t="shared" si="5"/>
        <v>43</v>
      </c>
      <c r="J17" s="2">
        <f t="shared" si="5"/>
        <v>0</v>
      </c>
      <c r="K17" s="61"/>
      <c r="L17" s="68"/>
      <c r="N17" s="27" t="s">
        <v>11</v>
      </c>
      <c r="O17" s="34">
        <f>I9</f>
        <v>58</v>
      </c>
      <c r="P17" s="34">
        <f>I17</f>
        <v>43</v>
      </c>
      <c r="Q17" s="38">
        <f>I25</f>
        <v>35</v>
      </c>
      <c r="R17" s="34">
        <f>I33</f>
        <v>21</v>
      </c>
      <c r="S17" s="34">
        <f>I41</f>
        <v>62</v>
      </c>
      <c r="T17" s="34">
        <f>I49</f>
        <v>44</v>
      </c>
      <c r="U17" s="34">
        <f>I57</f>
        <v>25</v>
      </c>
      <c r="V17" s="34">
        <f>I65</f>
        <v>33</v>
      </c>
      <c r="W17" s="34">
        <f>I73</f>
        <v>27</v>
      </c>
      <c r="X17" s="36">
        <f>I81</f>
        <v>26</v>
      </c>
      <c r="Y17" s="34">
        <f>I89</f>
        <v>39</v>
      </c>
      <c r="Z17" s="34">
        <f>I97</f>
        <v>453</v>
      </c>
      <c r="AA17" s="38">
        <f>I105</f>
        <v>0</v>
      </c>
      <c r="AB17" s="87">
        <f>SUM(O17:Z17)</f>
        <v>866</v>
      </c>
    </row>
    <row r="18" spans="1:28" ht="15.95" customHeight="1" x14ac:dyDescent="0.15">
      <c r="F18" s="39"/>
      <c r="G18" s="39"/>
      <c r="H18" s="39"/>
      <c r="I18" s="39"/>
    </row>
    <row r="19" spans="1:28" ht="15.95" customHeight="1" thickBot="1" x14ac:dyDescent="0.2">
      <c r="A19" t="s">
        <v>368</v>
      </c>
      <c r="L19" s="22" t="s">
        <v>14</v>
      </c>
    </row>
    <row r="20" spans="1:28" ht="15.95" customHeight="1" x14ac:dyDescent="0.15">
      <c r="A20" s="89" t="s">
        <v>158</v>
      </c>
      <c r="B20" s="90" t="s">
        <v>159</v>
      </c>
      <c r="C20" s="90" t="s">
        <v>160</v>
      </c>
      <c r="D20" s="90" t="s">
        <v>161</v>
      </c>
      <c r="E20" s="90" t="s">
        <v>162</v>
      </c>
      <c r="F20" s="90" t="s">
        <v>163</v>
      </c>
      <c r="G20" s="90" t="s">
        <v>164</v>
      </c>
      <c r="H20" s="90" t="s">
        <v>165</v>
      </c>
      <c r="I20" s="90" t="s">
        <v>166</v>
      </c>
      <c r="J20" s="91" t="s">
        <v>167</v>
      </c>
      <c r="K20" s="90" t="s">
        <v>4</v>
      </c>
      <c r="L20" s="92" t="s">
        <v>5</v>
      </c>
      <c r="R20" s="35" t="s">
        <v>482</v>
      </c>
      <c r="S20" s="35" t="s">
        <v>483</v>
      </c>
      <c r="T20" s="35" t="s">
        <v>484</v>
      </c>
      <c r="U20" s="99" t="s">
        <v>485</v>
      </c>
    </row>
    <row r="21" spans="1:28" ht="15.95" customHeight="1" x14ac:dyDescent="0.15">
      <c r="A21" s="95" t="s">
        <v>168</v>
      </c>
      <c r="B21" s="1">
        <v>4430</v>
      </c>
      <c r="C21" s="1">
        <v>4484</v>
      </c>
      <c r="D21" s="1">
        <v>4861</v>
      </c>
      <c r="E21" s="1">
        <f>SUM(C21:D21)</f>
        <v>9345</v>
      </c>
      <c r="F21" s="1">
        <v>2</v>
      </c>
      <c r="G21" s="1">
        <v>9</v>
      </c>
      <c r="H21" s="1">
        <v>16</v>
      </c>
      <c r="I21" s="1">
        <v>15</v>
      </c>
      <c r="J21" s="12">
        <v>-1</v>
      </c>
      <c r="K21" s="59"/>
      <c r="L21" s="63"/>
      <c r="Q21" t="s">
        <v>10</v>
      </c>
      <c r="R21" s="35">
        <f>'R３年度 '!X16</f>
        <v>22</v>
      </c>
      <c r="S21" s="35">
        <f>'R３年度 '!Y16</f>
        <v>29</v>
      </c>
      <c r="T21" s="35">
        <f>'R３年度 '!Z16</f>
        <v>239</v>
      </c>
      <c r="U21" s="1">
        <f>SUM(R21:T21,O16:W16)</f>
        <v>696</v>
      </c>
    </row>
    <row r="22" spans="1:28" ht="15.95" customHeight="1" x14ac:dyDescent="0.15">
      <c r="A22" s="95" t="s">
        <v>169</v>
      </c>
      <c r="B22" s="1">
        <v>2348</v>
      </c>
      <c r="C22" s="1">
        <v>2379</v>
      </c>
      <c r="D22" s="1">
        <v>2601</v>
      </c>
      <c r="E22" s="1">
        <f t="shared" ref="E22:E24" si="6">SUM(C22:D22)</f>
        <v>4980</v>
      </c>
      <c r="F22" s="1">
        <v>0</v>
      </c>
      <c r="G22" s="1">
        <v>10</v>
      </c>
      <c r="H22" s="1">
        <v>4</v>
      </c>
      <c r="I22" s="1">
        <v>12</v>
      </c>
      <c r="J22" s="12">
        <v>0</v>
      </c>
      <c r="K22" s="60"/>
      <c r="L22" s="64"/>
      <c r="Q22" t="s">
        <v>11</v>
      </c>
      <c r="R22" s="35">
        <f>'R３年度 '!X17</f>
        <v>38</v>
      </c>
      <c r="S22" s="35">
        <f>'R３年度 '!Y17</f>
        <v>47</v>
      </c>
      <c r="T22" s="35">
        <f>'R３年度 '!Z17</f>
        <v>420</v>
      </c>
      <c r="U22" s="35">
        <f>SUM(R22:T22,O17:W17)</f>
        <v>853</v>
      </c>
    </row>
    <row r="23" spans="1:28" ht="15.95" customHeight="1" x14ac:dyDescent="0.15">
      <c r="A23" s="95" t="s">
        <v>170</v>
      </c>
      <c r="B23" s="1">
        <v>3176</v>
      </c>
      <c r="C23" s="1">
        <v>3310</v>
      </c>
      <c r="D23" s="1">
        <v>3614</v>
      </c>
      <c r="E23" s="1">
        <f t="shared" si="6"/>
        <v>6924</v>
      </c>
      <c r="F23" s="1">
        <v>0</v>
      </c>
      <c r="G23" s="1">
        <v>12</v>
      </c>
      <c r="H23" s="1">
        <v>16</v>
      </c>
      <c r="I23" s="1">
        <v>6</v>
      </c>
      <c r="J23" s="12">
        <v>0</v>
      </c>
      <c r="K23" s="60">
        <v>9712</v>
      </c>
      <c r="L23" s="64">
        <f>(ROUND(K23/E25,4))*100</f>
        <v>38.56</v>
      </c>
    </row>
    <row r="24" spans="1:28" ht="15.95" customHeight="1" thickBot="1" x14ac:dyDescent="0.2">
      <c r="A24" s="96" t="s">
        <v>171</v>
      </c>
      <c r="B24" s="1">
        <v>1663</v>
      </c>
      <c r="C24" s="1">
        <v>1899</v>
      </c>
      <c r="D24" s="1">
        <v>2036</v>
      </c>
      <c r="E24" s="1">
        <f t="shared" si="6"/>
        <v>3935</v>
      </c>
      <c r="F24" s="1">
        <v>0</v>
      </c>
      <c r="G24" s="1">
        <v>3</v>
      </c>
      <c r="H24" s="1">
        <v>4</v>
      </c>
      <c r="I24" s="1">
        <v>2</v>
      </c>
      <c r="J24" s="12">
        <v>0</v>
      </c>
      <c r="K24" s="60"/>
      <c r="L24" s="64"/>
    </row>
    <row r="25" spans="1:28" ht="15.95" customHeight="1" thickBot="1" x14ac:dyDescent="0.2">
      <c r="A25" s="97" t="s">
        <v>172</v>
      </c>
      <c r="B25" s="88">
        <f t="shared" ref="B25:J25" si="7">SUM(B21:B24)</f>
        <v>11617</v>
      </c>
      <c r="C25" s="88">
        <f t="shared" si="7"/>
        <v>12072</v>
      </c>
      <c r="D25" s="88">
        <f t="shared" si="7"/>
        <v>13112</v>
      </c>
      <c r="E25" s="88">
        <f t="shared" si="7"/>
        <v>25184</v>
      </c>
      <c r="F25" s="2">
        <f t="shared" si="7"/>
        <v>2</v>
      </c>
      <c r="G25" s="2">
        <f t="shared" si="7"/>
        <v>34</v>
      </c>
      <c r="H25" s="2">
        <f t="shared" si="7"/>
        <v>40</v>
      </c>
      <c r="I25" s="2">
        <f t="shared" si="7"/>
        <v>35</v>
      </c>
      <c r="J25" s="2">
        <f t="shared" si="7"/>
        <v>-1</v>
      </c>
      <c r="K25" s="61"/>
      <c r="L25" s="65"/>
    </row>
    <row r="26" spans="1:28" ht="15.95" customHeight="1" x14ac:dyDescent="0.15"/>
    <row r="27" spans="1:28" ht="15.95" customHeight="1" thickBot="1" x14ac:dyDescent="0.2">
      <c r="A27" t="s">
        <v>369</v>
      </c>
      <c r="L27" s="22" t="s">
        <v>14</v>
      </c>
    </row>
    <row r="28" spans="1:28" ht="15.95" customHeight="1" x14ac:dyDescent="0.15">
      <c r="A28" s="89" t="s">
        <v>16</v>
      </c>
      <c r="B28" s="90" t="s">
        <v>0</v>
      </c>
      <c r="C28" s="90" t="s">
        <v>1</v>
      </c>
      <c r="D28" s="90" t="s">
        <v>2</v>
      </c>
      <c r="E28" s="90" t="s">
        <v>3</v>
      </c>
      <c r="F28" s="90" t="s">
        <v>12</v>
      </c>
      <c r="G28" s="90" t="s">
        <v>13</v>
      </c>
      <c r="H28" s="90" t="s">
        <v>10</v>
      </c>
      <c r="I28" s="90" t="s">
        <v>11</v>
      </c>
      <c r="J28" s="91" t="s">
        <v>15</v>
      </c>
      <c r="K28" s="90" t="s">
        <v>4</v>
      </c>
      <c r="L28" s="92" t="s">
        <v>5</v>
      </c>
    </row>
    <row r="29" spans="1:28" ht="15.95" customHeight="1" x14ac:dyDescent="0.15">
      <c r="A29" s="95" t="s">
        <v>6</v>
      </c>
      <c r="B29" s="79">
        <v>4429</v>
      </c>
      <c r="C29" s="79">
        <v>4488</v>
      </c>
      <c r="D29" s="79">
        <v>4863</v>
      </c>
      <c r="E29" s="79">
        <f>SUM(C29:D29)</f>
        <v>9351</v>
      </c>
      <c r="F29" s="79">
        <v>6</v>
      </c>
      <c r="G29" s="79">
        <v>8</v>
      </c>
      <c r="H29" s="79">
        <v>18</v>
      </c>
      <c r="I29" s="79">
        <v>12</v>
      </c>
      <c r="J29" s="80">
        <v>0</v>
      </c>
      <c r="K29" s="81"/>
      <c r="L29" s="63"/>
    </row>
    <row r="30" spans="1:28" ht="15.95" customHeight="1" x14ac:dyDescent="0.15">
      <c r="A30" s="95" t="s">
        <v>7</v>
      </c>
      <c r="B30" s="79">
        <v>2345</v>
      </c>
      <c r="C30" s="79">
        <v>2373</v>
      </c>
      <c r="D30" s="79">
        <v>2594</v>
      </c>
      <c r="E30" s="79">
        <f t="shared" ref="E30:E32" si="8">SUM(C30:D30)</f>
        <v>4967</v>
      </c>
      <c r="F30" s="79">
        <v>2</v>
      </c>
      <c r="G30" s="79">
        <v>17</v>
      </c>
      <c r="H30" s="79">
        <v>4</v>
      </c>
      <c r="I30" s="79">
        <v>2</v>
      </c>
      <c r="J30" s="80">
        <v>0</v>
      </c>
      <c r="K30" s="82"/>
      <c r="L30" s="64"/>
    </row>
    <row r="31" spans="1:28" ht="15.95" customHeight="1" x14ac:dyDescent="0.15">
      <c r="A31" s="95" t="s">
        <v>8</v>
      </c>
      <c r="B31" s="79">
        <v>3175</v>
      </c>
      <c r="C31" s="79">
        <v>3305</v>
      </c>
      <c r="D31" s="79">
        <v>3613</v>
      </c>
      <c r="E31" s="79">
        <f t="shared" si="8"/>
        <v>6918</v>
      </c>
      <c r="F31" s="79">
        <v>2</v>
      </c>
      <c r="G31" s="79">
        <v>10</v>
      </c>
      <c r="H31" s="79">
        <v>6</v>
      </c>
      <c r="I31" s="79">
        <v>5</v>
      </c>
      <c r="J31" s="80">
        <v>0</v>
      </c>
      <c r="K31" s="82">
        <v>9707</v>
      </c>
      <c r="L31" s="64">
        <f>(ROUND(K31/E33,4))*100</f>
        <v>38.57</v>
      </c>
    </row>
    <row r="32" spans="1:28" ht="15.95" customHeight="1" thickBot="1" x14ac:dyDescent="0.2">
      <c r="A32" s="96" t="s">
        <v>9</v>
      </c>
      <c r="B32" s="79">
        <v>1664</v>
      </c>
      <c r="C32" s="79">
        <v>1897</v>
      </c>
      <c r="D32" s="79">
        <v>2033</v>
      </c>
      <c r="E32" s="79">
        <f t="shared" si="8"/>
        <v>3930</v>
      </c>
      <c r="F32" s="79">
        <v>3</v>
      </c>
      <c r="G32" s="79">
        <v>6</v>
      </c>
      <c r="H32" s="79">
        <v>3</v>
      </c>
      <c r="I32" s="79">
        <v>2</v>
      </c>
      <c r="J32" s="80">
        <v>0</v>
      </c>
      <c r="K32" s="82"/>
      <c r="L32" s="64"/>
    </row>
    <row r="33" spans="1:13" ht="15.95" customHeight="1" thickBot="1" x14ac:dyDescent="0.2">
      <c r="A33" s="97" t="s">
        <v>17</v>
      </c>
      <c r="B33" s="83">
        <f>SUM(B29:B32)</f>
        <v>11613</v>
      </c>
      <c r="C33" s="83">
        <f t="shared" ref="C33:J33" si="9">SUM(C29:C32)</f>
        <v>12063</v>
      </c>
      <c r="D33" s="83">
        <f t="shared" si="9"/>
        <v>13103</v>
      </c>
      <c r="E33" s="83">
        <f t="shared" si="9"/>
        <v>25166</v>
      </c>
      <c r="F33" s="83">
        <f t="shared" si="9"/>
        <v>13</v>
      </c>
      <c r="G33" s="83">
        <f t="shared" si="9"/>
        <v>41</v>
      </c>
      <c r="H33" s="83">
        <f t="shared" si="9"/>
        <v>31</v>
      </c>
      <c r="I33" s="83">
        <f t="shared" si="9"/>
        <v>21</v>
      </c>
      <c r="J33" s="83">
        <f t="shared" si="9"/>
        <v>0</v>
      </c>
      <c r="K33" s="84"/>
      <c r="L33" s="65"/>
    </row>
    <row r="34" spans="1:13" ht="15.95" customHeight="1" x14ac:dyDescent="0.15">
      <c r="K34" s="37"/>
      <c r="L34" s="26" t="str">
        <f>IF(K34=0,"",ROUND(K34/E33,4)*100)</f>
        <v/>
      </c>
    </row>
    <row r="35" spans="1:13" ht="15.95" customHeight="1" thickBot="1" x14ac:dyDescent="0.2">
      <c r="A35" t="s">
        <v>370</v>
      </c>
      <c r="L35" s="22" t="s">
        <v>14</v>
      </c>
    </row>
    <row r="36" spans="1:13" ht="15.95" customHeight="1" x14ac:dyDescent="0.15">
      <c r="A36" s="89" t="s">
        <v>185</v>
      </c>
      <c r="B36" s="90" t="s">
        <v>186</v>
      </c>
      <c r="C36" s="90" t="s">
        <v>187</v>
      </c>
      <c r="D36" s="90" t="s">
        <v>188</v>
      </c>
      <c r="E36" s="90" t="s">
        <v>189</v>
      </c>
      <c r="F36" s="93" t="s">
        <v>190</v>
      </c>
      <c r="G36" s="93" t="s">
        <v>191</v>
      </c>
      <c r="H36" s="93" t="s">
        <v>192</v>
      </c>
      <c r="I36" s="93" t="s">
        <v>193</v>
      </c>
      <c r="J36" s="94" t="s">
        <v>194</v>
      </c>
      <c r="K36" s="90" t="s">
        <v>4</v>
      </c>
      <c r="L36" s="92" t="s">
        <v>5</v>
      </c>
    </row>
    <row r="37" spans="1:13" ht="15.95" customHeight="1" x14ac:dyDescent="0.15">
      <c r="A37" s="95" t="s">
        <v>195</v>
      </c>
      <c r="B37" s="51">
        <v>4414</v>
      </c>
      <c r="C37" s="51">
        <v>4475</v>
      </c>
      <c r="D37" s="51">
        <v>4839</v>
      </c>
      <c r="E37" s="1">
        <f>SUM(C37:D37)</f>
        <v>9314</v>
      </c>
      <c r="F37" s="1">
        <v>5</v>
      </c>
      <c r="G37" s="1">
        <v>17</v>
      </c>
      <c r="H37" s="1">
        <v>10</v>
      </c>
      <c r="I37" s="1">
        <v>33</v>
      </c>
      <c r="J37" s="12">
        <v>0</v>
      </c>
      <c r="K37" s="59"/>
      <c r="L37" s="63"/>
    </row>
    <row r="38" spans="1:13" ht="15.95" customHeight="1" x14ac:dyDescent="0.15">
      <c r="A38" s="95" t="s">
        <v>196</v>
      </c>
      <c r="B38" s="51">
        <v>2336</v>
      </c>
      <c r="C38" s="51">
        <v>2365</v>
      </c>
      <c r="D38" s="51">
        <v>2584</v>
      </c>
      <c r="E38" s="1">
        <f t="shared" ref="E38:E40" si="10">SUM(C38:D38)</f>
        <v>4949</v>
      </c>
      <c r="F38" s="1">
        <v>0</v>
      </c>
      <c r="G38" s="1">
        <v>12</v>
      </c>
      <c r="H38" s="1">
        <v>5</v>
      </c>
      <c r="I38" s="1">
        <v>10</v>
      </c>
      <c r="J38" s="12">
        <v>0</v>
      </c>
      <c r="K38" s="60"/>
      <c r="L38" s="64"/>
    </row>
    <row r="39" spans="1:13" ht="15.95" customHeight="1" x14ac:dyDescent="0.15">
      <c r="A39" s="95" t="s">
        <v>197</v>
      </c>
      <c r="B39" s="51">
        <v>3177</v>
      </c>
      <c r="C39" s="51">
        <v>3303</v>
      </c>
      <c r="D39" s="51">
        <v>3606</v>
      </c>
      <c r="E39" s="1">
        <f t="shared" si="10"/>
        <v>6909</v>
      </c>
      <c r="F39" s="1">
        <v>3</v>
      </c>
      <c r="G39" s="1">
        <v>9</v>
      </c>
      <c r="H39" s="1">
        <v>8</v>
      </c>
      <c r="I39" s="1">
        <v>12</v>
      </c>
      <c r="J39" s="12">
        <v>0</v>
      </c>
      <c r="K39" s="60">
        <v>9695</v>
      </c>
      <c r="L39" s="64">
        <f>(ROUND(K39/E41,4))*100</f>
        <v>38.619999999999997</v>
      </c>
    </row>
    <row r="40" spans="1:13" ht="15.95" customHeight="1" thickBot="1" x14ac:dyDescent="0.2">
      <c r="A40" s="96" t="s">
        <v>198</v>
      </c>
      <c r="B40" s="52">
        <v>1667</v>
      </c>
      <c r="C40" s="52">
        <v>1899</v>
      </c>
      <c r="D40" s="52">
        <v>2035</v>
      </c>
      <c r="E40" s="1">
        <f t="shared" si="10"/>
        <v>3934</v>
      </c>
      <c r="F40" s="1">
        <v>1</v>
      </c>
      <c r="G40" s="1">
        <v>3</v>
      </c>
      <c r="H40" s="1">
        <v>11</v>
      </c>
      <c r="I40" s="1">
        <v>7</v>
      </c>
      <c r="J40" s="12">
        <v>0</v>
      </c>
      <c r="K40" s="60"/>
      <c r="L40" s="64"/>
    </row>
    <row r="41" spans="1:13" ht="15.95" customHeight="1" thickBot="1" x14ac:dyDescent="0.2">
      <c r="A41" s="97" t="s">
        <v>199</v>
      </c>
      <c r="B41" s="2">
        <f t="shared" ref="B41:J41" si="11">SUM(B37:B40)</f>
        <v>11594</v>
      </c>
      <c r="C41" s="2">
        <f t="shared" si="11"/>
        <v>12042</v>
      </c>
      <c r="D41" s="2">
        <f t="shared" si="11"/>
        <v>13064</v>
      </c>
      <c r="E41" s="2">
        <f>SUM(E37:E40)</f>
        <v>25106</v>
      </c>
      <c r="F41" s="2">
        <f t="shared" si="11"/>
        <v>9</v>
      </c>
      <c r="G41" s="2">
        <f t="shared" si="11"/>
        <v>41</v>
      </c>
      <c r="H41" s="2">
        <f t="shared" si="11"/>
        <v>34</v>
      </c>
      <c r="I41" s="2">
        <f t="shared" si="11"/>
        <v>62</v>
      </c>
      <c r="J41" s="2">
        <f t="shared" si="11"/>
        <v>0</v>
      </c>
      <c r="K41" s="61"/>
      <c r="L41" s="65"/>
    </row>
    <row r="42" spans="1:13" ht="15.95" customHeight="1" x14ac:dyDescent="0.15">
      <c r="F42" s="39"/>
      <c r="G42" s="39"/>
      <c r="H42" s="39"/>
      <c r="I42" s="39"/>
      <c r="J42" s="40"/>
    </row>
    <row r="43" spans="1:13" ht="15.95" customHeight="1" thickBot="1" x14ac:dyDescent="0.2">
      <c r="A43" t="s">
        <v>371</v>
      </c>
      <c r="L43" s="22" t="s">
        <v>14</v>
      </c>
    </row>
    <row r="44" spans="1:13" ht="15.95" customHeight="1" x14ac:dyDescent="0.15">
      <c r="A44" s="89" t="s">
        <v>16</v>
      </c>
      <c r="B44" s="90" t="s">
        <v>0</v>
      </c>
      <c r="C44" s="90" t="s">
        <v>1</v>
      </c>
      <c r="D44" s="90" t="s">
        <v>2</v>
      </c>
      <c r="E44" s="90" t="s">
        <v>3</v>
      </c>
      <c r="F44" s="90" t="s">
        <v>12</v>
      </c>
      <c r="G44" s="90" t="s">
        <v>13</v>
      </c>
      <c r="H44" s="90" t="s">
        <v>10</v>
      </c>
      <c r="I44" s="90" t="s">
        <v>11</v>
      </c>
      <c r="J44" s="91" t="s">
        <v>15</v>
      </c>
      <c r="K44" s="90" t="s">
        <v>4</v>
      </c>
      <c r="L44" s="92" t="s">
        <v>5</v>
      </c>
    </row>
    <row r="45" spans="1:13" ht="15.95" customHeight="1" x14ac:dyDescent="0.15">
      <c r="A45" s="95" t="s">
        <v>6</v>
      </c>
      <c r="B45" s="1">
        <v>4407</v>
      </c>
      <c r="C45" s="1">
        <v>4462</v>
      </c>
      <c r="D45" s="1">
        <v>4838</v>
      </c>
      <c r="E45" s="1">
        <f>SUM(C45+D45)</f>
        <v>9300</v>
      </c>
      <c r="F45" s="1">
        <v>4</v>
      </c>
      <c r="G45" s="1">
        <v>12</v>
      </c>
      <c r="H45" s="1">
        <v>7</v>
      </c>
      <c r="I45" s="1">
        <v>16</v>
      </c>
      <c r="J45" s="12">
        <v>-1</v>
      </c>
      <c r="K45" s="59"/>
      <c r="L45" s="63"/>
    </row>
    <row r="46" spans="1:13" ht="15.95" customHeight="1" x14ac:dyDescent="0.15">
      <c r="A46" s="95" t="s">
        <v>7</v>
      </c>
      <c r="B46" s="1">
        <v>2331</v>
      </c>
      <c r="C46" s="1">
        <v>2355</v>
      </c>
      <c r="D46" s="1">
        <v>2577</v>
      </c>
      <c r="E46" s="1">
        <f t="shared" ref="E46:E48" si="12">SUM(C46+D46)</f>
        <v>4932</v>
      </c>
      <c r="F46" s="1">
        <v>1</v>
      </c>
      <c r="G46" s="1">
        <v>8</v>
      </c>
      <c r="H46" s="1">
        <v>4</v>
      </c>
      <c r="I46" s="1">
        <v>13</v>
      </c>
      <c r="J46" s="12">
        <v>0</v>
      </c>
      <c r="K46" s="60"/>
      <c r="L46" s="64"/>
    </row>
    <row r="47" spans="1:13" ht="15.95" customHeight="1" x14ac:dyDescent="0.15">
      <c r="A47" s="95" t="s">
        <v>8</v>
      </c>
      <c r="B47" s="1">
        <v>3178</v>
      </c>
      <c r="C47" s="1">
        <v>3296</v>
      </c>
      <c r="D47" s="1">
        <v>3602</v>
      </c>
      <c r="E47" s="1">
        <f t="shared" si="12"/>
        <v>6898</v>
      </c>
      <c r="F47" s="1">
        <v>2</v>
      </c>
      <c r="G47" s="1">
        <v>7</v>
      </c>
      <c r="H47" s="1">
        <v>9</v>
      </c>
      <c r="I47" s="1">
        <v>14</v>
      </c>
      <c r="J47" s="12">
        <v>0</v>
      </c>
      <c r="K47" s="60">
        <v>9701</v>
      </c>
      <c r="L47" s="64">
        <f>(ROUND(K47/E49,4))*100</f>
        <v>38.71</v>
      </c>
    </row>
    <row r="48" spans="1:13" ht="15.95" customHeight="1" thickBot="1" x14ac:dyDescent="0.2">
      <c r="A48" s="96" t="s">
        <v>9</v>
      </c>
      <c r="B48" s="1">
        <v>1666</v>
      </c>
      <c r="C48" s="1">
        <v>1900</v>
      </c>
      <c r="D48" s="1">
        <v>2030</v>
      </c>
      <c r="E48" s="1">
        <f t="shared" si="12"/>
        <v>3930</v>
      </c>
      <c r="F48" s="1">
        <v>1</v>
      </c>
      <c r="G48" s="1">
        <v>2</v>
      </c>
      <c r="H48" s="1">
        <v>0</v>
      </c>
      <c r="I48" s="1">
        <v>1</v>
      </c>
      <c r="J48" s="13">
        <v>0</v>
      </c>
      <c r="K48" s="60"/>
      <c r="L48" s="64"/>
      <c r="M48" s="58"/>
    </row>
    <row r="49" spans="1:13" ht="15.95" customHeight="1" thickBot="1" x14ac:dyDescent="0.2">
      <c r="A49" s="97" t="s">
        <v>17</v>
      </c>
      <c r="B49" s="2">
        <f t="shared" ref="B49:J49" si="13">SUM(B45:B48)</f>
        <v>11582</v>
      </c>
      <c r="C49" s="2">
        <f t="shared" si="13"/>
        <v>12013</v>
      </c>
      <c r="D49" s="2">
        <f t="shared" si="13"/>
        <v>13047</v>
      </c>
      <c r="E49" s="2">
        <f>SUM(E45:E48)</f>
        <v>25060</v>
      </c>
      <c r="F49" s="2">
        <f t="shared" si="13"/>
        <v>8</v>
      </c>
      <c r="G49" s="2">
        <f t="shared" si="13"/>
        <v>29</v>
      </c>
      <c r="H49" s="2">
        <f t="shared" si="13"/>
        <v>20</v>
      </c>
      <c r="I49" s="2">
        <f t="shared" si="13"/>
        <v>44</v>
      </c>
      <c r="J49" s="85">
        <f t="shared" si="13"/>
        <v>-1</v>
      </c>
      <c r="K49" s="61"/>
      <c r="L49" s="65"/>
      <c r="M49" s="58"/>
    </row>
    <row r="51" spans="1:13" ht="15.95" customHeight="1" thickBot="1" x14ac:dyDescent="0.2">
      <c r="A51" t="s">
        <v>372</v>
      </c>
      <c r="L51" s="22" t="s">
        <v>14</v>
      </c>
    </row>
    <row r="52" spans="1:13" ht="15.95" customHeight="1" x14ac:dyDescent="0.15">
      <c r="A52" s="89" t="s">
        <v>185</v>
      </c>
      <c r="B52" s="90" t="s">
        <v>186</v>
      </c>
      <c r="C52" s="90" t="s">
        <v>187</v>
      </c>
      <c r="D52" s="90" t="s">
        <v>188</v>
      </c>
      <c r="E52" s="90" t="s">
        <v>189</v>
      </c>
      <c r="F52" s="90" t="s">
        <v>190</v>
      </c>
      <c r="G52" s="90" t="s">
        <v>191</v>
      </c>
      <c r="H52" s="90" t="s">
        <v>192</v>
      </c>
      <c r="I52" s="90" t="s">
        <v>193</v>
      </c>
      <c r="J52" s="91" t="s">
        <v>194</v>
      </c>
      <c r="K52" s="90" t="s">
        <v>4</v>
      </c>
      <c r="L52" s="92" t="s">
        <v>5</v>
      </c>
    </row>
    <row r="53" spans="1:13" ht="15.95" customHeight="1" x14ac:dyDescent="0.15">
      <c r="A53" s="95" t="s">
        <v>195</v>
      </c>
      <c r="B53" s="1">
        <v>4407</v>
      </c>
      <c r="C53" s="1">
        <v>4463</v>
      </c>
      <c r="D53" s="1">
        <v>4830</v>
      </c>
      <c r="E53" s="1">
        <f>C53+D53</f>
        <v>9293</v>
      </c>
      <c r="F53" s="1">
        <v>2</v>
      </c>
      <c r="G53" s="1">
        <v>10</v>
      </c>
      <c r="H53" s="1">
        <v>22</v>
      </c>
      <c r="I53" s="1">
        <v>13</v>
      </c>
      <c r="J53" s="12">
        <v>0</v>
      </c>
      <c r="K53" s="59"/>
      <c r="L53" s="63"/>
    </row>
    <row r="54" spans="1:13" ht="15.95" customHeight="1" x14ac:dyDescent="0.15">
      <c r="A54" s="95" t="s">
        <v>196</v>
      </c>
      <c r="B54" s="1">
        <v>2329</v>
      </c>
      <c r="C54" s="1">
        <v>2356</v>
      </c>
      <c r="D54" s="1">
        <v>2570</v>
      </c>
      <c r="E54" s="1">
        <f t="shared" ref="E54:E56" si="14">C54+D54</f>
        <v>4926</v>
      </c>
      <c r="F54" s="1">
        <v>1</v>
      </c>
      <c r="G54" s="1">
        <v>10</v>
      </c>
      <c r="H54" s="1">
        <v>5</v>
      </c>
      <c r="I54" s="1">
        <v>1</v>
      </c>
      <c r="J54" s="12">
        <v>0</v>
      </c>
      <c r="K54" s="60"/>
      <c r="L54" s="64"/>
    </row>
    <row r="55" spans="1:13" ht="15.95" customHeight="1" x14ac:dyDescent="0.15">
      <c r="A55" s="95" t="s">
        <v>197</v>
      </c>
      <c r="B55" s="1">
        <v>3179</v>
      </c>
      <c r="C55" s="1">
        <v>3296</v>
      </c>
      <c r="D55" s="1">
        <v>3594</v>
      </c>
      <c r="E55" s="1">
        <f t="shared" si="14"/>
        <v>6890</v>
      </c>
      <c r="F55" s="1">
        <v>4</v>
      </c>
      <c r="G55" s="1">
        <v>14</v>
      </c>
      <c r="H55" s="1">
        <v>2</v>
      </c>
      <c r="I55" s="1">
        <v>4</v>
      </c>
      <c r="J55" s="12">
        <v>0</v>
      </c>
      <c r="K55" s="60">
        <v>9705</v>
      </c>
      <c r="L55" s="64">
        <f>(ROUND(K55/E57,4))*100</f>
        <v>38.75</v>
      </c>
    </row>
    <row r="56" spans="1:13" ht="15.95" customHeight="1" thickBot="1" x14ac:dyDescent="0.2">
      <c r="A56" s="96" t="s">
        <v>198</v>
      </c>
      <c r="B56" s="1">
        <v>1668</v>
      </c>
      <c r="C56" s="1">
        <v>1903</v>
      </c>
      <c r="D56" s="1">
        <v>2030</v>
      </c>
      <c r="E56" s="1">
        <f t="shared" si="14"/>
        <v>3933</v>
      </c>
      <c r="F56" s="1">
        <v>3</v>
      </c>
      <c r="G56" s="1">
        <v>2</v>
      </c>
      <c r="H56" s="1">
        <v>5</v>
      </c>
      <c r="I56" s="1">
        <v>7</v>
      </c>
      <c r="J56" s="12">
        <v>-1</v>
      </c>
      <c r="K56" s="60"/>
      <c r="L56" s="64"/>
      <c r="M56" s="58"/>
    </row>
    <row r="57" spans="1:13" ht="15.95" customHeight="1" thickBot="1" x14ac:dyDescent="0.2">
      <c r="A57" s="97" t="s">
        <v>199</v>
      </c>
      <c r="B57" s="2">
        <f t="shared" ref="B57:J57" si="15">SUM(B53:B56)</f>
        <v>11583</v>
      </c>
      <c r="C57" s="2">
        <f t="shared" si="15"/>
        <v>12018</v>
      </c>
      <c r="D57" s="2">
        <f t="shared" si="15"/>
        <v>13024</v>
      </c>
      <c r="E57" s="2">
        <f>SUM(E53:E56)</f>
        <v>25042</v>
      </c>
      <c r="F57" s="2">
        <f t="shared" si="15"/>
        <v>10</v>
      </c>
      <c r="G57" s="2">
        <f t="shared" si="15"/>
        <v>36</v>
      </c>
      <c r="H57" s="2">
        <f t="shared" si="15"/>
        <v>34</v>
      </c>
      <c r="I57" s="2">
        <f t="shared" si="15"/>
        <v>25</v>
      </c>
      <c r="J57" s="2">
        <f t="shared" si="15"/>
        <v>-1</v>
      </c>
      <c r="K57" s="61"/>
      <c r="L57" s="65"/>
      <c r="M57" s="58"/>
    </row>
    <row r="58" spans="1:13" ht="15.95" customHeight="1" x14ac:dyDescent="0.15"/>
    <row r="59" spans="1:13" ht="15.95" customHeight="1" thickBot="1" x14ac:dyDescent="0.2">
      <c r="A59" t="s">
        <v>373</v>
      </c>
      <c r="L59" s="22" t="s">
        <v>14</v>
      </c>
    </row>
    <row r="60" spans="1:13" ht="15.95" customHeight="1" x14ac:dyDescent="0.15">
      <c r="A60" s="89" t="s">
        <v>16</v>
      </c>
      <c r="B60" s="90" t="s">
        <v>0</v>
      </c>
      <c r="C60" s="90" t="s">
        <v>1</v>
      </c>
      <c r="D60" s="90" t="s">
        <v>2</v>
      </c>
      <c r="E60" s="90" t="s">
        <v>3</v>
      </c>
      <c r="F60" s="90" t="s">
        <v>12</v>
      </c>
      <c r="G60" s="90" t="s">
        <v>13</v>
      </c>
      <c r="H60" s="90" t="s">
        <v>10</v>
      </c>
      <c r="I60" s="90" t="s">
        <v>11</v>
      </c>
      <c r="J60" s="91" t="s">
        <v>15</v>
      </c>
      <c r="K60" s="90" t="s">
        <v>4</v>
      </c>
      <c r="L60" s="92" t="s">
        <v>5</v>
      </c>
    </row>
    <row r="61" spans="1:13" ht="15.95" customHeight="1" x14ac:dyDescent="0.15">
      <c r="A61" s="95" t="s">
        <v>195</v>
      </c>
      <c r="B61" s="1">
        <v>4398</v>
      </c>
      <c r="C61" s="1">
        <v>4452</v>
      </c>
      <c r="D61" s="1">
        <v>4822</v>
      </c>
      <c r="E61" s="1">
        <f>C61+D61</f>
        <v>9274</v>
      </c>
      <c r="F61" s="1">
        <v>1</v>
      </c>
      <c r="G61" s="1">
        <v>10</v>
      </c>
      <c r="H61" s="1">
        <v>10</v>
      </c>
      <c r="I61" s="1">
        <v>16</v>
      </c>
      <c r="J61" s="12">
        <v>0</v>
      </c>
      <c r="K61" s="59"/>
      <c r="L61" s="63"/>
    </row>
    <row r="62" spans="1:13" ht="15.95" customHeight="1" x14ac:dyDescent="0.15">
      <c r="A62" s="95" t="s">
        <v>196</v>
      </c>
      <c r="B62" s="1">
        <v>2326</v>
      </c>
      <c r="C62" s="1">
        <v>2355</v>
      </c>
      <c r="D62" s="1">
        <v>2563</v>
      </c>
      <c r="E62" s="1">
        <f t="shared" ref="E62:E64" si="16">C62+D62</f>
        <v>4918</v>
      </c>
      <c r="F62" s="1">
        <v>0</v>
      </c>
      <c r="G62" s="1">
        <v>10</v>
      </c>
      <c r="H62" s="1">
        <v>3</v>
      </c>
      <c r="I62" s="1">
        <v>7</v>
      </c>
      <c r="J62" s="12">
        <v>0</v>
      </c>
      <c r="K62" s="60"/>
      <c r="L62" s="64"/>
    </row>
    <row r="63" spans="1:13" ht="15.95" customHeight="1" x14ac:dyDescent="0.15">
      <c r="A63" s="95" t="s">
        <v>197</v>
      </c>
      <c r="B63" s="1">
        <v>3178</v>
      </c>
      <c r="C63" s="1">
        <v>3288</v>
      </c>
      <c r="D63" s="1">
        <v>3597</v>
      </c>
      <c r="E63" s="1">
        <f t="shared" si="16"/>
        <v>6885</v>
      </c>
      <c r="F63" s="1">
        <v>2</v>
      </c>
      <c r="G63" s="1">
        <v>10</v>
      </c>
      <c r="H63" s="1">
        <v>6</v>
      </c>
      <c r="I63" s="1">
        <v>5</v>
      </c>
      <c r="J63" s="12">
        <v>0</v>
      </c>
      <c r="K63" s="60">
        <v>9697</v>
      </c>
      <c r="L63" s="64">
        <f>(ROUND(K63/E65,4))*100</f>
        <v>38.79</v>
      </c>
    </row>
    <row r="64" spans="1:13" ht="15.95" customHeight="1" thickBot="1" x14ac:dyDescent="0.2">
      <c r="A64" s="96" t="s">
        <v>198</v>
      </c>
      <c r="B64" s="1">
        <v>1665</v>
      </c>
      <c r="C64" s="1">
        <v>1899</v>
      </c>
      <c r="D64" s="1">
        <v>2025</v>
      </c>
      <c r="E64" s="1">
        <f t="shared" si="16"/>
        <v>3924</v>
      </c>
      <c r="F64" s="1">
        <v>5</v>
      </c>
      <c r="G64" s="1">
        <v>6</v>
      </c>
      <c r="H64" s="1">
        <v>1</v>
      </c>
      <c r="I64" s="1">
        <v>5</v>
      </c>
      <c r="J64" s="13">
        <v>0</v>
      </c>
      <c r="K64" s="60"/>
      <c r="L64" s="64"/>
      <c r="M64" s="58"/>
    </row>
    <row r="65" spans="1:13" ht="15.95" customHeight="1" thickBot="1" x14ac:dyDescent="0.2">
      <c r="A65" s="97" t="s">
        <v>17</v>
      </c>
      <c r="B65" s="2">
        <f t="shared" ref="B65:I65" si="17">SUM(B61:B64)</f>
        <v>11567</v>
      </c>
      <c r="C65" s="2">
        <f t="shared" si="17"/>
        <v>11994</v>
      </c>
      <c r="D65" s="2">
        <f t="shared" si="17"/>
        <v>13007</v>
      </c>
      <c r="E65" s="2">
        <f>SUM(E61:E64)</f>
        <v>25001</v>
      </c>
      <c r="F65" s="2">
        <f t="shared" si="17"/>
        <v>8</v>
      </c>
      <c r="G65" s="2">
        <f t="shared" si="17"/>
        <v>36</v>
      </c>
      <c r="H65" s="2">
        <f t="shared" si="17"/>
        <v>20</v>
      </c>
      <c r="I65" s="2">
        <f t="shared" si="17"/>
        <v>33</v>
      </c>
      <c r="J65" s="85">
        <f>SUM(J61:J64)</f>
        <v>0</v>
      </c>
      <c r="K65" s="61"/>
      <c r="L65" s="65"/>
      <c r="M65" s="58"/>
    </row>
    <row r="66" spans="1:13" ht="15.95" customHeight="1" x14ac:dyDescent="0.15"/>
    <row r="67" spans="1:13" ht="15.95" customHeight="1" thickBot="1" x14ac:dyDescent="0.2">
      <c r="A67" t="s">
        <v>374</v>
      </c>
      <c r="L67" s="22" t="s">
        <v>14</v>
      </c>
    </row>
    <row r="68" spans="1:13" ht="15.95" customHeight="1" x14ac:dyDescent="0.15">
      <c r="A68" s="89" t="s">
        <v>185</v>
      </c>
      <c r="B68" s="90" t="s">
        <v>186</v>
      </c>
      <c r="C68" s="90" t="s">
        <v>187</v>
      </c>
      <c r="D68" s="90" t="s">
        <v>188</v>
      </c>
      <c r="E68" s="90" t="s">
        <v>189</v>
      </c>
      <c r="F68" s="90" t="s">
        <v>190</v>
      </c>
      <c r="G68" s="90" t="s">
        <v>191</v>
      </c>
      <c r="H68" s="90" t="s">
        <v>192</v>
      </c>
      <c r="I68" s="90" t="s">
        <v>193</v>
      </c>
      <c r="J68" s="91" t="s">
        <v>194</v>
      </c>
      <c r="K68" s="90" t="s">
        <v>4</v>
      </c>
      <c r="L68" s="92" t="s">
        <v>5</v>
      </c>
    </row>
    <row r="69" spans="1:13" ht="15.95" customHeight="1" x14ac:dyDescent="0.15">
      <c r="A69" s="95" t="s">
        <v>195</v>
      </c>
      <c r="B69" s="1">
        <v>4394</v>
      </c>
      <c r="C69" s="1">
        <v>4448</v>
      </c>
      <c r="D69" s="1">
        <v>4807</v>
      </c>
      <c r="E69" s="1">
        <f>C69+D69</f>
        <v>9255</v>
      </c>
      <c r="F69" s="1">
        <v>4</v>
      </c>
      <c r="G69" s="1">
        <v>22</v>
      </c>
      <c r="H69" s="1">
        <v>11</v>
      </c>
      <c r="I69" s="1">
        <v>16</v>
      </c>
      <c r="J69" s="12">
        <v>1</v>
      </c>
      <c r="K69" s="59"/>
      <c r="L69" s="63"/>
    </row>
    <row r="70" spans="1:13" ht="15.95" customHeight="1" x14ac:dyDescent="0.15">
      <c r="A70" s="95" t="s">
        <v>196</v>
      </c>
      <c r="B70" s="1">
        <v>2316</v>
      </c>
      <c r="C70" s="1">
        <v>2346</v>
      </c>
      <c r="D70" s="1">
        <v>2550</v>
      </c>
      <c r="E70" s="1">
        <f t="shared" ref="E70:E72" si="18">C70+D70</f>
        <v>4896</v>
      </c>
      <c r="F70" s="1">
        <v>2</v>
      </c>
      <c r="G70" s="1">
        <v>18</v>
      </c>
      <c r="H70" s="1">
        <v>3</v>
      </c>
      <c r="I70" s="1">
        <v>5</v>
      </c>
      <c r="J70" s="12">
        <v>0</v>
      </c>
      <c r="K70" s="60"/>
      <c r="L70" s="64"/>
    </row>
    <row r="71" spans="1:13" ht="15.95" customHeight="1" x14ac:dyDescent="0.15">
      <c r="A71" s="95" t="s">
        <v>197</v>
      </c>
      <c r="B71" s="1">
        <v>3179</v>
      </c>
      <c r="C71" s="1">
        <v>3289</v>
      </c>
      <c r="D71" s="1">
        <v>3596</v>
      </c>
      <c r="E71" s="1">
        <f t="shared" si="18"/>
        <v>6885</v>
      </c>
      <c r="F71" s="1">
        <v>1</v>
      </c>
      <c r="G71" s="1">
        <v>9</v>
      </c>
      <c r="H71" s="1">
        <v>6</v>
      </c>
      <c r="I71" s="1">
        <v>4</v>
      </c>
      <c r="J71" s="12">
        <v>0</v>
      </c>
      <c r="K71" s="60">
        <v>9680</v>
      </c>
      <c r="L71" s="64">
        <f>(ROUND(K71/E73,4))*100</f>
        <v>38.79</v>
      </c>
    </row>
    <row r="72" spans="1:13" ht="15.95" customHeight="1" thickBot="1" x14ac:dyDescent="0.2">
      <c r="A72" s="96" t="s">
        <v>198</v>
      </c>
      <c r="B72" s="1">
        <v>1667</v>
      </c>
      <c r="C72" s="1">
        <v>1901</v>
      </c>
      <c r="D72" s="1">
        <v>2019</v>
      </c>
      <c r="E72" s="1">
        <f t="shared" si="18"/>
        <v>3920</v>
      </c>
      <c r="F72" s="1">
        <v>1</v>
      </c>
      <c r="G72" s="1">
        <v>5</v>
      </c>
      <c r="H72" s="1">
        <v>7</v>
      </c>
      <c r="I72" s="1">
        <v>2</v>
      </c>
      <c r="J72" s="12">
        <v>0</v>
      </c>
      <c r="K72" s="60"/>
      <c r="L72" s="64"/>
      <c r="M72" s="58"/>
    </row>
    <row r="73" spans="1:13" ht="15.95" customHeight="1" thickBot="1" x14ac:dyDescent="0.2">
      <c r="A73" s="97" t="s">
        <v>199</v>
      </c>
      <c r="B73" s="2">
        <f>SUM(B69:B72)</f>
        <v>11556</v>
      </c>
      <c r="C73" s="2">
        <f t="shared" ref="C73:J73" si="19">SUM(C69:C72)</f>
        <v>11984</v>
      </c>
      <c r="D73" s="2">
        <f t="shared" si="19"/>
        <v>12972</v>
      </c>
      <c r="E73" s="2">
        <f>SUM(E69:E72)</f>
        <v>24956</v>
      </c>
      <c r="F73" s="2">
        <f t="shared" si="19"/>
        <v>8</v>
      </c>
      <c r="G73" s="2">
        <f t="shared" si="19"/>
        <v>54</v>
      </c>
      <c r="H73" s="2">
        <f t="shared" si="19"/>
        <v>27</v>
      </c>
      <c r="I73" s="2">
        <f t="shared" si="19"/>
        <v>27</v>
      </c>
      <c r="J73" s="2">
        <f t="shared" si="19"/>
        <v>1</v>
      </c>
      <c r="K73" s="61"/>
      <c r="L73" s="65"/>
      <c r="M73" s="58"/>
    </row>
    <row r="74" spans="1:13" ht="15.95" customHeight="1" x14ac:dyDescent="0.15"/>
    <row r="75" spans="1:13" ht="15.95" customHeight="1" thickBot="1" x14ac:dyDescent="0.2">
      <c r="A75" t="s">
        <v>375</v>
      </c>
      <c r="L75" s="22" t="s">
        <v>14</v>
      </c>
    </row>
    <row r="76" spans="1:13" ht="15.95" customHeight="1" x14ac:dyDescent="0.15">
      <c r="A76" s="89" t="s">
        <v>16</v>
      </c>
      <c r="B76" s="90" t="s">
        <v>0</v>
      </c>
      <c r="C76" s="90" t="s">
        <v>1</v>
      </c>
      <c r="D76" s="90" t="s">
        <v>2</v>
      </c>
      <c r="E76" s="90" t="s">
        <v>3</v>
      </c>
      <c r="F76" s="90" t="s">
        <v>12</v>
      </c>
      <c r="G76" s="90" t="s">
        <v>13</v>
      </c>
      <c r="H76" s="90" t="s">
        <v>10</v>
      </c>
      <c r="I76" s="90" t="s">
        <v>11</v>
      </c>
      <c r="J76" s="91" t="s">
        <v>15</v>
      </c>
      <c r="K76" s="90" t="s">
        <v>4</v>
      </c>
      <c r="L76" s="92" t="s">
        <v>5</v>
      </c>
    </row>
    <row r="77" spans="1:13" ht="15.95" customHeight="1" x14ac:dyDescent="0.15">
      <c r="A77" s="95" t="s">
        <v>6</v>
      </c>
      <c r="B77" s="1">
        <v>4390</v>
      </c>
      <c r="C77" s="1">
        <v>4447</v>
      </c>
      <c r="D77" s="1">
        <v>4806</v>
      </c>
      <c r="E77" s="1">
        <f>SUM(C77:D77)</f>
        <v>9253</v>
      </c>
      <c r="F77" s="1">
        <v>2</v>
      </c>
      <c r="G77" s="1">
        <v>14</v>
      </c>
      <c r="H77" s="1">
        <v>17</v>
      </c>
      <c r="I77" s="1">
        <v>12</v>
      </c>
      <c r="J77" s="12">
        <v>0</v>
      </c>
      <c r="K77" s="59"/>
      <c r="L77" s="63"/>
    </row>
    <row r="78" spans="1:13" ht="15.95" customHeight="1" x14ac:dyDescent="0.15">
      <c r="A78" s="95" t="s">
        <v>7</v>
      </c>
      <c r="B78" s="1">
        <v>2314</v>
      </c>
      <c r="C78" s="1">
        <v>2340</v>
      </c>
      <c r="D78" s="1">
        <v>2546</v>
      </c>
      <c r="E78" s="1">
        <f t="shared" ref="E78:E80" si="20">SUM(C78:D78)</f>
        <v>4886</v>
      </c>
      <c r="F78" s="1">
        <v>3</v>
      </c>
      <c r="G78" s="1">
        <v>13</v>
      </c>
      <c r="H78" s="1">
        <v>7</v>
      </c>
      <c r="I78" s="1">
        <v>3</v>
      </c>
      <c r="J78" s="12">
        <v>0</v>
      </c>
      <c r="K78" s="60"/>
      <c r="L78" s="64"/>
    </row>
    <row r="79" spans="1:13" ht="15.95" customHeight="1" x14ac:dyDescent="0.15">
      <c r="A79" s="95" t="s">
        <v>8</v>
      </c>
      <c r="B79" s="1">
        <v>3180</v>
      </c>
      <c r="C79" s="1">
        <v>3283</v>
      </c>
      <c r="D79" s="1">
        <v>3586</v>
      </c>
      <c r="E79" s="1">
        <f t="shared" si="20"/>
        <v>6869</v>
      </c>
      <c r="F79" s="1">
        <v>2</v>
      </c>
      <c r="G79" s="1">
        <v>19</v>
      </c>
      <c r="H79" s="1">
        <v>9</v>
      </c>
      <c r="I79" s="1">
        <v>7</v>
      </c>
      <c r="J79" s="12">
        <v>0</v>
      </c>
      <c r="K79" s="60">
        <v>9664</v>
      </c>
      <c r="L79" s="64">
        <f>(ROUND(K79/E81,4))*100</f>
        <v>38.769999999999996</v>
      </c>
    </row>
    <row r="80" spans="1:13" ht="15.95" customHeight="1" thickBot="1" x14ac:dyDescent="0.2">
      <c r="A80" s="96" t="s">
        <v>9</v>
      </c>
      <c r="B80" s="1">
        <v>1670</v>
      </c>
      <c r="C80" s="1">
        <v>1900</v>
      </c>
      <c r="D80" s="1">
        <v>2017</v>
      </c>
      <c r="E80" s="1">
        <f t="shared" si="20"/>
        <v>3917</v>
      </c>
      <c r="F80" s="1">
        <v>1</v>
      </c>
      <c r="G80" s="1">
        <v>3</v>
      </c>
      <c r="H80" s="1">
        <v>3</v>
      </c>
      <c r="I80" s="1">
        <v>4</v>
      </c>
      <c r="J80" s="12">
        <v>0</v>
      </c>
      <c r="K80" s="60"/>
      <c r="L80" s="64"/>
      <c r="M80" s="58"/>
    </row>
    <row r="81" spans="1:13" ht="15.95" customHeight="1" thickBot="1" x14ac:dyDescent="0.2">
      <c r="A81" s="97" t="s">
        <v>17</v>
      </c>
      <c r="B81" s="2">
        <f t="shared" ref="B81:J81" si="21">SUM(B77:B80)</f>
        <v>11554</v>
      </c>
      <c r="C81" s="2">
        <f t="shared" si="21"/>
        <v>11970</v>
      </c>
      <c r="D81" s="2">
        <f>SUM(D77:D80)</f>
        <v>12955</v>
      </c>
      <c r="E81" s="2">
        <f t="shared" si="21"/>
        <v>24925</v>
      </c>
      <c r="F81" s="2">
        <f t="shared" si="21"/>
        <v>8</v>
      </c>
      <c r="G81" s="2">
        <f t="shared" si="21"/>
        <v>49</v>
      </c>
      <c r="H81" s="2">
        <f t="shared" si="21"/>
        <v>36</v>
      </c>
      <c r="I81" s="2">
        <f t="shared" si="21"/>
        <v>26</v>
      </c>
      <c r="J81" s="2">
        <f t="shared" si="21"/>
        <v>0</v>
      </c>
      <c r="K81" s="61"/>
      <c r="L81" s="65"/>
      <c r="M81" s="58"/>
    </row>
    <row r="83" spans="1:13" ht="15.95" customHeight="1" thickBot="1" x14ac:dyDescent="0.2">
      <c r="A83" t="s">
        <v>376</v>
      </c>
      <c r="L83" s="22" t="s">
        <v>14</v>
      </c>
    </row>
    <row r="84" spans="1:13" ht="15.95" customHeight="1" x14ac:dyDescent="0.15">
      <c r="A84" s="89" t="s">
        <v>185</v>
      </c>
      <c r="B84" s="90" t="s">
        <v>186</v>
      </c>
      <c r="C84" s="90" t="s">
        <v>187</v>
      </c>
      <c r="D84" s="90" t="s">
        <v>188</v>
      </c>
      <c r="E84" s="90" t="s">
        <v>189</v>
      </c>
      <c r="F84" s="90" t="s">
        <v>190</v>
      </c>
      <c r="G84" s="90" t="s">
        <v>191</v>
      </c>
      <c r="H84" s="90" t="s">
        <v>192</v>
      </c>
      <c r="I84" s="90" t="s">
        <v>193</v>
      </c>
      <c r="J84" s="91" t="s">
        <v>194</v>
      </c>
      <c r="K84" s="90" t="s">
        <v>202</v>
      </c>
      <c r="L84" s="92" t="s">
        <v>5</v>
      </c>
    </row>
    <row r="85" spans="1:13" ht="15.95" customHeight="1" x14ac:dyDescent="0.15">
      <c r="A85" s="95" t="s">
        <v>195</v>
      </c>
      <c r="B85" s="1">
        <v>4380</v>
      </c>
      <c r="C85" s="1">
        <v>4436</v>
      </c>
      <c r="D85" s="1">
        <v>4796</v>
      </c>
      <c r="E85" s="1">
        <f>SUM(C85:D85)</f>
        <v>9232</v>
      </c>
      <c r="F85" s="1">
        <v>5</v>
      </c>
      <c r="G85" s="1">
        <v>20</v>
      </c>
      <c r="H85" s="1">
        <v>9</v>
      </c>
      <c r="I85" s="1">
        <v>16</v>
      </c>
      <c r="J85" s="12">
        <v>1</v>
      </c>
      <c r="K85" s="59"/>
      <c r="L85" s="63"/>
    </row>
    <row r="86" spans="1:13" ht="15.95" customHeight="1" x14ac:dyDescent="0.15">
      <c r="A86" s="95" t="s">
        <v>196</v>
      </c>
      <c r="B86" s="1">
        <v>2310</v>
      </c>
      <c r="C86" s="1">
        <v>2338</v>
      </c>
      <c r="D86" s="1">
        <v>2542</v>
      </c>
      <c r="E86" s="1">
        <f t="shared" ref="E86:E88" si="22">SUM(C86:D86)</f>
        <v>4880</v>
      </c>
      <c r="F86" s="1">
        <v>0</v>
      </c>
      <c r="G86" s="1">
        <v>11</v>
      </c>
      <c r="H86" s="1">
        <v>3</v>
      </c>
      <c r="I86" s="1">
        <v>5</v>
      </c>
      <c r="J86" s="12">
        <v>0</v>
      </c>
      <c r="K86" s="60"/>
      <c r="L86" s="64"/>
    </row>
    <row r="87" spans="1:13" ht="15.95" customHeight="1" x14ac:dyDescent="0.15">
      <c r="A87" s="95" t="s">
        <v>197</v>
      </c>
      <c r="B87" s="1">
        <v>3175</v>
      </c>
      <c r="C87" s="1">
        <v>3278</v>
      </c>
      <c r="D87" s="1">
        <v>3577</v>
      </c>
      <c r="E87" s="1">
        <f t="shared" si="22"/>
        <v>6855</v>
      </c>
      <c r="F87" s="1">
        <v>3</v>
      </c>
      <c r="G87" s="1">
        <v>11</v>
      </c>
      <c r="H87" s="1">
        <v>6</v>
      </c>
      <c r="I87" s="1">
        <v>10</v>
      </c>
      <c r="J87" s="12">
        <v>0</v>
      </c>
      <c r="K87" s="60">
        <v>9640</v>
      </c>
      <c r="L87" s="64">
        <f>(ROUND(K87/E89,4))*100</f>
        <v>38.76</v>
      </c>
    </row>
    <row r="88" spans="1:13" ht="15.95" customHeight="1" thickBot="1" x14ac:dyDescent="0.2">
      <c r="A88" s="96" t="s">
        <v>198</v>
      </c>
      <c r="B88" s="1">
        <v>1670</v>
      </c>
      <c r="C88" s="1">
        <v>1893</v>
      </c>
      <c r="D88" s="1">
        <v>2012</v>
      </c>
      <c r="E88" s="1">
        <f t="shared" si="22"/>
        <v>3905</v>
      </c>
      <c r="F88" s="1">
        <v>1</v>
      </c>
      <c r="G88" s="1">
        <v>6</v>
      </c>
      <c r="H88" s="1">
        <v>6</v>
      </c>
      <c r="I88" s="1">
        <v>8</v>
      </c>
      <c r="J88" s="12">
        <v>0</v>
      </c>
      <c r="K88" s="60"/>
      <c r="L88" s="64"/>
      <c r="M88" s="58"/>
    </row>
    <row r="89" spans="1:13" ht="15.95" customHeight="1" thickBot="1" x14ac:dyDescent="0.2">
      <c r="A89" s="97" t="s">
        <v>199</v>
      </c>
      <c r="B89" s="2">
        <f t="shared" ref="B89:J89" si="23">SUM(B85:B88)</f>
        <v>11535</v>
      </c>
      <c r="C89" s="2">
        <f t="shared" si="23"/>
        <v>11945</v>
      </c>
      <c r="D89" s="2">
        <f t="shared" si="23"/>
        <v>12927</v>
      </c>
      <c r="E89" s="2">
        <f t="shared" si="23"/>
        <v>24872</v>
      </c>
      <c r="F89" s="2">
        <f t="shared" si="23"/>
        <v>9</v>
      </c>
      <c r="G89" s="2">
        <f t="shared" si="23"/>
        <v>48</v>
      </c>
      <c r="H89" s="2">
        <f t="shared" si="23"/>
        <v>24</v>
      </c>
      <c r="I89" s="2">
        <f t="shared" si="23"/>
        <v>39</v>
      </c>
      <c r="J89" s="2">
        <f t="shared" si="23"/>
        <v>1</v>
      </c>
      <c r="K89" s="61"/>
      <c r="L89" s="65"/>
      <c r="M89" s="58"/>
    </row>
    <row r="90" spans="1:13" ht="15.95" customHeight="1" x14ac:dyDescent="0.15"/>
    <row r="91" spans="1:13" ht="15.95" customHeight="1" thickBot="1" x14ac:dyDescent="0.2">
      <c r="A91" t="s">
        <v>377</v>
      </c>
      <c r="L91" s="22" t="s">
        <v>14</v>
      </c>
    </row>
    <row r="92" spans="1:13" ht="15.95" customHeight="1" x14ac:dyDescent="0.15">
      <c r="A92" s="89" t="s">
        <v>16</v>
      </c>
      <c r="B92" s="90" t="s">
        <v>0</v>
      </c>
      <c r="C92" s="90" t="s">
        <v>1</v>
      </c>
      <c r="D92" s="90" t="s">
        <v>2</v>
      </c>
      <c r="E92" s="90" t="s">
        <v>3</v>
      </c>
      <c r="F92" s="90" t="s">
        <v>190</v>
      </c>
      <c r="G92" s="90" t="s">
        <v>191</v>
      </c>
      <c r="H92" s="90" t="s">
        <v>10</v>
      </c>
      <c r="I92" s="90" t="s">
        <v>11</v>
      </c>
      <c r="J92" s="91" t="s">
        <v>15</v>
      </c>
      <c r="K92" s="90" t="s">
        <v>4</v>
      </c>
      <c r="L92" s="92" t="s">
        <v>5</v>
      </c>
    </row>
    <row r="93" spans="1:13" ht="15.95" customHeight="1" x14ac:dyDescent="0.15">
      <c r="A93" s="95" t="s">
        <v>6</v>
      </c>
      <c r="B93" s="1">
        <v>4310</v>
      </c>
      <c r="C93" s="1">
        <v>4340</v>
      </c>
      <c r="D93" s="1">
        <v>4701</v>
      </c>
      <c r="E93" s="1">
        <f>SUM(C93:D93)</f>
        <v>9041</v>
      </c>
      <c r="F93" s="1">
        <v>2</v>
      </c>
      <c r="G93" s="1">
        <v>22</v>
      </c>
      <c r="H93" s="1">
        <v>109</v>
      </c>
      <c r="I93" s="1">
        <v>269</v>
      </c>
      <c r="J93" s="12">
        <v>0</v>
      </c>
      <c r="K93" s="59"/>
      <c r="L93" s="63"/>
    </row>
    <row r="94" spans="1:13" ht="15.95" customHeight="1" x14ac:dyDescent="0.15">
      <c r="A94" s="95" t="s">
        <v>7</v>
      </c>
      <c r="B94" s="1">
        <v>2311</v>
      </c>
      <c r="C94" s="1">
        <v>2312</v>
      </c>
      <c r="D94" s="1">
        <v>2526</v>
      </c>
      <c r="E94" s="1">
        <f t="shared" ref="E94:E96" si="24">SUM(C94:D94)</f>
        <v>4838</v>
      </c>
      <c r="F94" s="1">
        <v>4</v>
      </c>
      <c r="G94" s="1">
        <v>14</v>
      </c>
      <c r="H94" s="1">
        <v>43</v>
      </c>
      <c r="I94" s="1">
        <v>73</v>
      </c>
      <c r="J94" s="12">
        <v>1</v>
      </c>
      <c r="K94" s="60"/>
      <c r="L94" s="64"/>
    </row>
    <row r="95" spans="1:13" ht="15.95" customHeight="1" x14ac:dyDescent="0.15">
      <c r="A95" s="95" t="s">
        <v>8</v>
      </c>
      <c r="B95" s="1">
        <v>3159</v>
      </c>
      <c r="C95" s="1">
        <v>3252</v>
      </c>
      <c r="D95" s="1">
        <v>3553</v>
      </c>
      <c r="E95" s="1">
        <f t="shared" si="24"/>
        <v>6805</v>
      </c>
      <c r="F95" s="1">
        <v>2</v>
      </c>
      <c r="G95" s="1">
        <v>9</v>
      </c>
      <c r="H95" s="1">
        <v>18</v>
      </c>
      <c r="I95" s="1">
        <v>64</v>
      </c>
      <c r="J95" s="12">
        <v>0</v>
      </c>
      <c r="K95" s="60">
        <v>9617</v>
      </c>
      <c r="L95" s="64">
        <f>(ROUND(K95/E97,4))*100</f>
        <v>39.119999999999997</v>
      </c>
    </row>
    <row r="96" spans="1:13" ht="15.95" customHeight="1" thickBot="1" x14ac:dyDescent="0.2">
      <c r="A96" s="96" t="s">
        <v>9</v>
      </c>
      <c r="B96" s="1">
        <v>1676</v>
      </c>
      <c r="C96" s="1">
        <v>1890</v>
      </c>
      <c r="D96" s="1">
        <v>2008</v>
      </c>
      <c r="E96" s="1">
        <f t="shared" si="24"/>
        <v>3898</v>
      </c>
      <c r="F96" s="1">
        <v>2</v>
      </c>
      <c r="G96" s="1">
        <v>3</v>
      </c>
      <c r="H96" s="1">
        <v>30</v>
      </c>
      <c r="I96" s="1">
        <v>47</v>
      </c>
      <c r="J96" s="12">
        <v>0</v>
      </c>
      <c r="K96" s="60"/>
      <c r="L96" s="64"/>
      <c r="M96" s="58"/>
    </row>
    <row r="97" spans="1:13" ht="15.95" customHeight="1" thickBot="1" x14ac:dyDescent="0.2">
      <c r="A97" s="97" t="s">
        <v>17</v>
      </c>
      <c r="B97" s="2">
        <f t="shared" ref="B97:J97" si="25">SUM(B93:B96)</f>
        <v>11456</v>
      </c>
      <c r="C97" s="2">
        <f t="shared" si="25"/>
        <v>11794</v>
      </c>
      <c r="D97" s="2">
        <f t="shared" si="25"/>
        <v>12788</v>
      </c>
      <c r="E97" s="2">
        <f t="shared" si="25"/>
        <v>24582</v>
      </c>
      <c r="F97" s="2">
        <f t="shared" si="25"/>
        <v>10</v>
      </c>
      <c r="G97" s="2">
        <f t="shared" si="25"/>
        <v>48</v>
      </c>
      <c r="H97" s="2">
        <f t="shared" si="25"/>
        <v>200</v>
      </c>
      <c r="I97" s="2">
        <f t="shared" si="25"/>
        <v>453</v>
      </c>
      <c r="J97" s="2">
        <f t="shared" si="25"/>
        <v>1</v>
      </c>
      <c r="K97" s="61"/>
      <c r="L97" s="65"/>
      <c r="M97" s="58"/>
    </row>
    <row r="99" spans="1:13" ht="15.95" hidden="1" customHeight="1" thickBot="1" x14ac:dyDescent="0.2">
      <c r="A99" t="s">
        <v>309</v>
      </c>
      <c r="L99" s="22" t="s">
        <v>14</v>
      </c>
    </row>
    <row r="100" spans="1:13" ht="15.95" hidden="1" customHeight="1" x14ac:dyDescent="0.15">
      <c r="A100" s="15" t="s">
        <v>16</v>
      </c>
      <c r="B100" s="16" t="s">
        <v>0</v>
      </c>
      <c r="C100" s="16" t="s">
        <v>1</v>
      </c>
      <c r="D100" s="16" t="s">
        <v>2</v>
      </c>
      <c r="E100" s="16" t="s">
        <v>3</v>
      </c>
      <c r="F100" s="16" t="s">
        <v>12</v>
      </c>
      <c r="G100" s="16" t="s">
        <v>13</v>
      </c>
      <c r="H100" s="16" t="s">
        <v>10</v>
      </c>
      <c r="I100" s="16" t="s">
        <v>11</v>
      </c>
      <c r="J100" s="17" t="s">
        <v>15</v>
      </c>
      <c r="K100" s="16" t="s">
        <v>4</v>
      </c>
      <c r="L100" s="18" t="s">
        <v>5</v>
      </c>
    </row>
    <row r="101" spans="1:13" ht="15.95" hidden="1" customHeight="1" x14ac:dyDescent="0.15">
      <c r="A101" s="19" t="s">
        <v>6</v>
      </c>
      <c r="B101" s="1"/>
      <c r="C101" s="1"/>
      <c r="D101" s="1"/>
      <c r="E101" s="1">
        <f>SUM(C101:D101)</f>
        <v>0</v>
      </c>
      <c r="F101" s="1"/>
      <c r="G101" s="1"/>
      <c r="H101" s="1"/>
      <c r="I101" s="1"/>
      <c r="J101" s="12"/>
      <c r="K101" s="59"/>
      <c r="L101" s="63"/>
    </row>
    <row r="102" spans="1:13" ht="15.95" hidden="1" customHeight="1" x14ac:dyDescent="0.15">
      <c r="A102" s="19" t="s">
        <v>7</v>
      </c>
      <c r="B102" s="1"/>
      <c r="C102" s="1"/>
      <c r="D102" s="1"/>
      <c r="E102" s="1">
        <f>SUM(C102:D102)</f>
        <v>0</v>
      </c>
      <c r="F102" s="1"/>
      <c r="G102" s="1"/>
      <c r="H102" s="1"/>
      <c r="I102" s="1"/>
      <c r="J102" s="12"/>
      <c r="K102" s="60"/>
      <c r="L102" s="64"/>
    </row>
    <row r="103" spans="1:13" ht="15.95" hidden="1" customHeight="1" x14ac:dyDescent="0.15">
      <c r="A103" s="19" t="s">
        <v>8</v>
      </c>
      <c r="B103" s="1"/>
      <c r="C103" s="1"/>
      <c r="D103" s="1"/>
      <c r="E103" s="1">
        <f>SUM(C103:D103)</f>
        <v>0</v>
      </c>
      <c r="F103" s="1"/>
      <c r="G103" s="1"/>
      <c r="H103" s="1"/>
      <c r="I103" s="1"/>
      <c r="J103" s="12"/>
      <c r="K103" s="60"/>
      <c r="L103" s="64" t="e">
        <f>(ROUND(K103/E105,4))*100</f>
        <v>#DIV/0!</v>
      </c>
    </row>
    <row r="104" spans="1:13" ht="15.95" hidden="1" customHeight="1" thickBot="1" x14ac:dyDescent="0.2">
      <c r="A104" s="20" t="s">
        <v>9</v>
      </c>
      <c r="B104" s="1"/>
      <c r="C104" s="1"/>
      <c r="D104" s="1"/>
      <c r="E104" s="1">
        <f>SUM(C104:D104)</f>
        <v>0</v>
      </c>
      <c r="F104" s="1"/>
      <c r="G104" s="1"/>
      <c r="H104" s="1"/>
      <c r="I104" s="1"/>
      <c r="J104" s="12"/>
      <c r="K104" s="60"/>
      <c r="L104" s="64"/>
    </row>
    <row r="105" spans="1:13" ht="15.95" hidden="1" customHeight="1" thickBot="1" x14ac:dyDescent="0.2">
      <c r="A105" s="21" t="s">
        <v>17</v>
      </c>
      <c r="B105" s="2">
        <f t="shared" ref="B105:J105" si="26">SUM(B101:B104)</f>
        <v>0</v>
      </c>
      <c r="C105" s="2">
        <f t="shared" si="26"/>
        <v>0</v>
      </c>
      <c r="D105" s="2">
        <f t="shared" si="26"/>
        <v>0</v>
      </c>
      <c r="E105" s="2">
        <f t="shared" si="26"/>
        <v>0</v>
      </c>
      <c r="F105" s="2">
        <f t="shared" si="26"/>
        <v>0</v>
      </c>
      <c r="G105" s="2">
        <f t="shared" si="26"/>
        <v>0</v>
      </c>
      <c r="H105" s="2">
        <f t="shared" si="26"/>
        <v>0</v>
      </c>
      <c r="I105" s="2">
        <f t="shared" si="26"/>
        <v>0</v>
      </c>
      <c r="J105" s="2">
        <f t="shared" si="26"/>
        <v>0</v>
      </c>
      <c r="K105" s="61"/>
      <c r="L105" s="65"/>
    </row>
  </sheetData>
  <phoneticPr fontId="2"/>
  <conditionalFormatting sqref="M17 M9 M25 M33 M41 M49 M105 M57 M65 M73 M81 M89 M97">
    <cfRule type="cellIs" dxfId="16" priority="1" stopIfTrue="1" operator="equal">
      <formula>"エラー"</formula>
    </cfRule>
  </conditionalFormatting>
  <pageMargins left="0.78740157480314965" right="0.2" top="0.71" bottom="0.18" header="0.16" footer="0.17"/>
  <pageSetup paperSize="9" scale="97" orientation="portrait" horizontalDpi="300" verticalDpi="300" r:id="rId1"/>
  <headerFooter alignWithMargins="0"/>
  <rowBreaks count="2" manualBreakCount="2">
    <brk id="50" max="11" man="1"/>
    <brk id="10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105"/>
  <sheetViews>
    <sheetView showGridLines="0" view="pageBreakPreview" topLeftCell="E1" zoomScaleNormal="100" zoomScaleSheetLayoutView="100" workbookViewId="0">
      <selection activeCell="O11" sqref="O11"/>
    </sheetView>
  </sheetViews>
  <sheetFormatPr defaultRowHeight="13.5" x14ac:dyDescent="0.15"/>
  <cols>
    <col min="1" max="1" width="10.625" customWidth="1"/>
    <col min="3" max="5" width="8.625" bestFit="1" customWidth="1"/>
    <col min="6" max="7" width="5.375" bestFit="1" customWidth="1"/>
    <col min="8" max="8" width="5.875" bestFit="1" customWidth="1"/>
    <col min="9" max="9" width="5.5" bestFit="1" customWidth="1"/>
    <col min="10" max="10" width="7.125" style="11" bestFit="1" customWidth="1"/>
    <col min="11" max="11" width="9.75" bestFit="1" customWidth="1"/>
    <col min="12" max="12" width="9.625" style="6" customWidth="1"/>
    <col min="13" max="13" width="10.625" style="57" customWidth="1"/>
    <col min="14" max="14" width="20.75" bestFit="1" customWidth="1"/>
    <col min="15" max="16" width="10.625" customWidth="1"/>
    <col min="17" max="17" width="9.625" customWidth="1"/>
    <col min="18" max="21" width="9.125" bestFit="1" customWidth="1"/>
    <col min="22" max="26" width="11" bestFit="1" customWidth="1"/>
  </cols>
  <sheetData>
    <row r="1" spans="1:28" ht="21" x14ac:dyDescent="0.15">
      <c r="A1" s="24" t="s">
        <v>48</v>
      </c>
    </row>
    <row r="2" spans="1:28" ht="17.25" x14ac:dyDescent="0.15">
      <c r="A2" s="23" t="s">
        <v>82</v>
      </c>
    </row>
    <row r="3" spans="1:28" ht="15.95" customHeight="1" thickBot="1" x14ac:dyDescent="0.2">
      <c r="A3" t="s">
        <v>354</v>
      </c>
      <c r="L3" s="22" t="s">
        <v>14</v>
      </c>
      <c r="N3" t="s">
        <v>30</v>
      </c>
    </row>
    <row r="4" spans="1:28" ht="15.95" customHeight="1" x14ac:dyDescent="0.15">
      <c r="A4" s="89" t="s">
        <v>16</v>
      </c>
      <c r="B4" s="90" t="s">
        <v>0</v>
      </c>
      <c r="C4" s="90" t="s">
        <v>1</v>
      </c>
      <c r="D4" s="90" t="s">
        <v>2</v>
      </c>
      <c r="E4" s="90" t="s">
        <v>3</v>
      </c>
      <c r="F4" s="90" t="s">
        <v>12</v>
      </c>
      <c r="G4" s="90" t="s">
        <v>13</v>
      </c>
      <c r="H4" s="90" t="s">
        <v>10</v>
      </c>
      <c r="I4" s="90" t="s">
        <v>11</v>
      </c>
      <c r="J4" s="91" t="s">
        <v>15</v>
      </c>
      <c r="K4" s="90" t="s">
        <v>4</v>
      </c>
      <c r="L4" s="92" t="s">
        <v>5</v>
      </c>
      <c r="N4" t="s">
        <v>32</v>
      </c>
    </row>
    <row r="5" spans="1:28" ht="15.95" customHeight="1" x14ac:dyDescent="0.15">
      <c r="A5" s="95" t="s">
        <v>6</v>
      </c>
      <c r="B5" s="25">
        <v>4421</v>
      </c>
      <c r="C5" s="1">
        <v>4545</v>
      </c>
      <c r="D5" s="1">
        <v>4950</v>
      </c>
      <c r="E5" s="1">
        <f>SUM(C5:D5)</f>
        <v>9495</v>
      </c>
      <c r="F5" s="1">
        <v>3</v>
      </c>
      <c r="G5" s="1">
        <v>20</v>
      </c>
      <c r="H5" s="1">
        <v>95</v>
      </c>
      <c r="I5" s="1">
        <v>31</v>
      </c>
      <c r="J5" s="12">
        <v>0</v>
      </c>
      <c r="K5" s="59"/>
      <c r="L5" s="66"/>
      <c r="N5" s="54" t="s">
        <v>353</v>
      </c>
      <c r="O5" s="55" t="s">
        <v>349</v>
      </c>
      <c r="P5" s="78" t="s">
        <v>68</v>
      </c>
      <c r="Q5" s="33" t="s">
        <v>69</v>
      </c>
      <c r="R5" s="33" t="s">
        <v>70</v>
      </c>
      <c r="S5" s="33" t="s">
        <v>71</v>
      </c>
      <c r="T5" s="33" t="s">
        <v>72</v>
      </c>
      <c r="U5" s="33" t="s">
        <v>73</v>
      </c>
      <c r="V5" s="33" t="s">
        <v>74</v>
      </c>
      <c r="W5" s="33" t="s">
        <v>75</v>
      </c>
      <c r="X5" s="55" t="s">
        <v>351</v>
      </c>
      <c r="Y5" s="33" t="s">
        <v>77</v>
      </c>
      <c r="Z5" s="33" t="s">
        <v>78</v>
      </c>
      <c r="AA5" s="33" t="s">
        <v>81</v>
      </c>
    </row>
    <row r="6" spans="1:28" ht="15.95" customHeight="1" x14ac:dyDescent="0.15">
      <c r="A6" s="95" t="s">
        <v>7</v>
      </c>
      <c r="B6" s="1">
        <v>2386</v>
      </c>
      <c r="C6" s="1">
        <v>2448</v>
      </c>
      <c r="D6" s="1">
        <v>2696</v>
      </c>
      <c r="E6" s="1">
        <f t="shared" ref="E6:E8" si="0">SUM(C6:D6)</f>
        <v>5144</v>
      </c>
      <c r="F6" s="1">
        <v>2</v>
      </c>
      <c r="G6" s="1">
        <v>9</v>
      </c>
      <c r="H6" s="1">
        <v>29</v>
      </c>
      <c r="I6" s="1">
        <v>9</v>
      </c>
      <c r="J6" s="12">
        <v>0</v>
      </c>
      <c r="K6" s="60"/>
      <c r="L6" s="67"/>
      <c r="N6" s="27" t="s">
        <v>6</v>
      </c>
      <c r="O6" s="28">
        <f>E5</f>
        <v>9495</v>
      </c>
      <c r="P6" s="28">
        <f>E13</f>
        <v>9485</v>
      </c>
      <c r="Q6" s="28">
        <f>E21</f>
        <v>9480</v>
      </c>
      <c r="R6" s="28">
        <f>E29</f>
        <v>9484</v>
      </c>
      <c r="S6" s="28">
        <f>E37</f>
        <v>9469</v>
      </c>
      <c r="T6" s="28">
        <f>E45</f>
        <v>9462</v>
      </c>
      <c r="U6" s="28">
        <f>E53</f>
        <v>9449</v>
      </c>
      <c r="V6" s="28">
        <f>E61</f>
        <v>9443</v>
      </c>
      <c r="W6" s="28">
        <f>E69</f>
        <v>9433</v>
      </c>
      <c r="X6" s="28">
        <f>E77</f>
        <v>9417</v>
      </c>
      <c r="Y6" s="28">
        <f>E85</f>
        <v>9396</v>
      </c>
      <c r="Z6" s="28">
        <f>E93</f>
        <v>9290</v>
      </c>
      <c r="AA6" s="28">
        <f>E101</f>
        <v>0</v>
      </c>
    </row>
    <row r="7" spans="1:28" ht="15.95" customHeight="1" x14ac:dyDescent="0.15">
      <c r="A7" s="95" t="s">
        <v>8</v>
      </c>
      <c r="B7" s="1">
        <v>3173</v>
      </c>
      <c r="C7" s="1">
        <v>3349</v>
      </c>
      <c r="D7" s="1">
        <v>3666</v>
      </c>
      <c r="E7" s="1">
        <f t="shared" si="0"/>
        <v>7015</v>
      </c>
      <c r="F7" s="1">
        <v>5</v>
      </c>
      <c r="G7" s="1">
        <v>10</v>
      </c>
      <c r="H7" s="1">
        <v>26</v>
      </c>
      <c r="I7" s="1">
        <v>12</v>
      </c>
      <c r="J7" s="12">
        <v>0</v>
      </c>
      <c r="K7" s="60">
        <v>9782</v>
      </c>
      <c r="L7" s="67">
        <f>(ROUND(K7/E9,4))*100</f>
        <v>38.06</v>
      </c>
      <c r="N7" s="27" t="s">
        <v>7</v>
      </c>
      <c r="O7" s="28">
        <f>E6</f>
        <v>5144</v>
      </c>
      <c r="P7" s="28">
        <f>E14</f>
        <v>5140</v>
      </c>
      <c r="Q7" s="28">
        <f>E22</f>
        <v>5138</v>
      </c>
      <c r="R7" s="28">
        <f>E30</f>
        <v>5126</v>
      </c>
      <c r="S7" s="28">
        <f>E38</f>
        <v>5122</v>
      </c>
      <c r="T7" s="28">
        <f>E46</f>
        <v>5104</v>
      </c>
      <c r="U7" s="28">
        <f>E54</f>
        <v>5097</v>
      </c>
      <c r="V7" s="28">
        <f>E62</f>
        <v>5091</v>
      </c>
      <c r="W7" s="28">
        <f>E70</f>
        <v>5074</v>
      </c>
      <c r="X7" s="28">
        <f>E78</f>
        <v>5050</v>
      </c>
      <c r="Y7" s="28">
        <f>E86</f>
        <v>5050</v>
      </c>
      <c r="Z7" s="28">
        <f>E94</f>
        <v>5022</v>
      </c>
      <c r="AA7" s="28">
        <f>E102</f>
        <v>0</v>
      </c>
    </row>
    <row r="8" spans="1:28" ht="15.95" customHeight="1" thickBot="1" x14ac:dyDescent="0.2">
      <c r="A8" s="96" t="s">
        <v>9</v>
      </c>
      <c r="B8" s="1">
        <v>1674</v>
      </c>
      <c r="C8" s="1">
        <v>1964</v>
      </c>
      <c r="D8" s="1">
        <v>2081</v>
      </c>
      <c r="E8" s="1">
        <f t="shared" si="0"/>
        <v>4045</v>
      </c>
      <c r="F8" s="1">
        <v>0</v>
      </c>
      <c r="G8" s="1">
        <v>2</v>
      </c>
      <c r="H8" s="1">
        <v>11</v>
      </c>
      <c r="I8" s="1">
        <v>4</v>
      </c>
      <c r="J8" s="12">
        <v>-1</v>
      </c>
      <c r="K8" s="60"/>
      <c r="L8" s="67"/>
      <c r="N8" s="27" t="s">
        <v>8</v>
      </c>
      <c r="O8" s="28">
        <f>E7</f>
        <v>7015</v>
      </c>
      <c r="P8" s="28">
        <f>E15</f>
        <v>7023</v>
      </c>
      <c r="Q8" s="28">
        <f>E23</f>
        <v>7015</v>
      </c>
      <c r="R8" s="28">
        <f>E31</f>
        <v>6997</v>
      </c>
      <c r="S8" s="28">
        <f>E39</f>
        <v>7006</v>
      </c>
      <c r="T8" s="28">
        <f>E47</f>
        <v>7010</v>
      </c>
      <c r="U8" s="28">
        <f>E55</f>
        <v>7003</v>
      </c>
      <c r="V8" s="28">
        <f>E63</f>
        <v>6996</v>
      </c>
      <c r="W8" s="28">
        <f>E71</f>
        <v>6990</v>
      </c>
      <c r="X8" s="28">
        <f>E79</f>
        <v>6981</v>
      </c>
      <c r="Y8" s="28">
        <f>E87</f>
        <v>6946</v>
      </c>
      <c r="Z8" s="28">
        <f>E95</f>
        <v>6909</v>
      </c>
      <c r="AA8" s="28">
        <f>E103</f>
        <v>0</v>
      </c>
    </row>
    <row r="9" spans="1:28" ht="15.95" customHeight="1" thickBot="1" x14ac:dyDescent="0.2">
      <c r="A9" s="97" t="s">
        <v>17</v>
      </c>
      <c r="B9" s="2">
        <f>SUM(B5:B8)</f>
        <v>11654</v>
      </c>
      <c r="C9" s="2">
        <f>SUM(C5:C8)</f>
        <v>12306</v>
      </c>
      <c r="D9" s="2">
        <f>SUM(D5:D8)</f>
        <v>13393</v>
      </c>
      <c r="E9" s="2">
        <f>SUM(E5:E8)</f>
        <v>25699</v>
      </c>
      <c r="F9" s="2">
        <f t="shared" ref="F9:I9" si="1">SUM(F5:F8)</f>
        <v>10</v>
      </c>
      <c r="G9" s="2">
        <f t="shared" si="1"/>
        <v>41</v>
      </c>
      <c r="H9" s="2">
        <f t="shared" si="1"/>
        <v>161</v>
      </c>
      <c r="I9" s="2">
        <f t="shared" si="1"/>
        <v>56</v>
      </c>
      <c r="J9" s="2">
        <f>SUM(J5:J8)</f>
        <v>-1</v>
      </c>
      <c r="K9" s="61"/>
      <c r="L9" s="68"/>
      <c r="N9" s="27" t="s">
        <v>9</v>
      </c>
      <c r="O9" s="28">
        <f>E8</f>
        <v>4045</v>
      </c>
      <c r="P9" s="28">
        <f>E16</f>
        <v>4038</v>
      </c>
      <c r="Q9" s="28">
        <f>E24</f>
        <v>4036</v>
      </c>
      <c r="R9" s="28">
        <f>E32</f>
        <v>4036</v>
      </c>
      <c r="S9" s="28">
        <f>E40</f>
        <v>4026</v>
      </c>
      <c r="T9" s="28">
        <f>E48</f>
        <v>4024</v>
      </c>
      <c r="U9" s="28">
        <f>E56</f>
        <v>4013</v>
      </c>
      <c r="V9" s="28">
        <f>E64</f>
        <v>4007</v>
      </c>
      <c r="W9" s="28">
        <f>E72</f>
        <v>3995</v>
      </c>
      <c r="X9" s="28">
        <f>E80</f>
        <v>3987</v>
      </c>
      <c r="Y9" s="28">
        <f>E88</f>
        <v>3986</v>
      </c>
      <c r="Z9" s="28">
        <f>E96</f>
        <v>3950</v>
      </c>
      <c r="AA9" s="28">
        <f>E104</f>
        <v>0</v>
      </c>
    </row>
    <row r="10" spans="1:28" ht="15.95" customHeight="1" x14ac:dyDescent="0.15">
      <c r="N10" s="27" t="s">
        <v>33</v>
      </c>
      <c r="O10" s="28">
        <f>SUM(O6:O9)</f>
        <v>25699</v>
      </c>
      <c r="P10" s="28">
        <f t="shared" ref="P10:Z10" si="2">SUM(P6:P9)</f>
        <v>25686</v>
      </c>
      <c r="Q10" s="28">
        <f>SUM(Q6:Q9)</f>
        <v>25669</v>
      </c>
      <c r="R10" s="28">
        <f t="shared" si="2"/>
        <v>25643</v>
      </c>
      <c r="S10" s="28">
        <f t="shared" si="2"/>
        <v>25623</v>
      </c>
      <c r="T10" s="28">
        <f t="shared" si="2"/>
        <v>25600</v>
      </c>
      <c r="U10" s="28">
        <f t="shared" si="2"/>
        <v>25562</v>
      </c>
      <c r="V10" s="28">
        <f t="shared" si="2"/>
        <v>25537</v>
      </c>
      <c r="W10" s="28">
        <f t="shared" si="2"/>
        <v>25492</v>
      </c>
      <c r="X10" s="28">
        <f t="shared" si="2"/>
        <v>25435</v>
      </c>
      <c r="Y10" s="28">
        <f t="shared" si="2"/>
        <v>25378</v>
      </c>
      <c r="Z10" s="28">
        <f t="shared" si="2"/>
        <v>25171</v>
      </c>
      <c r="AA10" s="28">
        <f>E105</f>
        <v>0</v>
      </c>
    </row>
    <row r="11" spans="1:28" ht="15.95" customHeight="1" thickBot="1" x14ac:dyDescent="0.2">
      <c r="A11" t="s">
        <v>355</v>
      </c>
      <c r="L11" s="22" t="s">
        <v>14</v>
      </c>
      <c r="N11" s="27" t="s">
        <v>34</v>
      </c>
      <c r="O11" s="29">
        <f>IF(O6=0,"",(O10-'R２年度 '!E97))</f>
        <v>73</v>
      </c>
      <c r="P11" s="29">
        <f>IF(P6=0,"",(P10-O10))</f>
        <v>-13</v>
      </c>
      <c r="Q11" s="29">
        <f>IF(Q6=0,"",(Q10-P10))</f>
        <v>-17</v>
      </c>
      <c r="R11" s="29">
        <f t="shared" ref="R11:AA11" si="3">IF(R6=0,"",(R10-Q10))</f>
        <v>-26</v>
      </c>
      <c r="S11" s="29">
        <f t="shared" si="3"/>
        <v>-20</v>
      </c>
      <c r="T11" s="29">
        <f t="shared" si="3"/>
        <v>-23</v>
      </c>
      <c r="U11" s="29">
        <f t="shared" si="3"/>
        <v>-38</v>
      </c>
      <c r="V11" s="29">
        <f t="shared" si="3"/>
        <v>-25</v>
      </c>
      <c r="W11" s="29">
        <f t="shared" si="3"/>
        <v>-45</v>
      </c>
      <c r="X11" s="29">
        <f>IF(X6=0,"",(X10-W10))</f>
        <v>-57</v>
      </c>
      <c r="Y11" s="29">
        <f>IF(Y6=0,"",(Y10-X10))</f>
        <v>-57</v>
      </c>
      <c r="Z11" s="29">
        <f t="shared" si="3"/>
        <v>-207</v>
      </c>
      <c r="AA11" s="29" t="str">
        <f t="shared" si="3"/>
        <v/>
      </c>
    </row>
    <row r="12" spans="1:28" ht="15.95" customHeight="1" x14ac:dyDescent="0.15">
      <c r="A12" s="89" t="s">
        <v>16</v>
      </c>
      <c r="B12" s="90" t="s">
        <v>0</v>
      </c>
      <c r="C12" s="90" t="s">
        <v>1</v>
      </c>
      <c r="D12" s="90" t="s">
        <v>2</v>
      </c>
      <c r="E12" s="90" t="s">
        <v>3</v>
      </c>
      <c r="F12" s="90" t="s">
        <v>12</v>
      </c>
      <c r="G12" s="90" t="s">
        <v>13</v>
      </c>
      <c r="H12" s="90" t="s">
        <v>10</v>
      </c>
      <c r="I12" s="90" t="s">
        <v>11</v>
      </c>
      <c r="J12" s="91" t="s">
        <v>15</v>
      </c>
      <c r="K12" s="90" t="s">
        <v>4</v>
      </c>
      <c r="L12" s="92" t="s">
        <v>5</v>
      </c>
    </row>
    <row r="13" spans="1:28" ht="15.95" customHeight="1" x14ac:dyDescent="0.15">
      <c r="A13" s="95" t="s">
        <v>6</v>
      </c>
      <c r="B13" s="1">
        <v>4415</v>
      </c>
      <c r="C13" s="1">
        <v>4537</v>
      </c>
      <c r="D13" s="1">
        <v>4948</v>
      </c>
      <c r="E13" s="1">
        <f>SUM(C13:D13)</f>
        <v>9485</v>
      </c>
      <c r="F13" s="1">
        <v>6</v>
      </c>
      <c r="G13" s="1">
        <v>10</v>
      </c>
      <c r="H13" s="1">
        <v>7</v>
      </c>
      <c r="I13" s="1">
        <v>13</v>
      </c>
      <c r="J13" s="12">
        <v>0</v>
      </c>
      <c r="K13" s="59"/>
      <c r="L13" s="66"/>
      <c r="N13" t="s">
        <v>30</v>
      </c>
    </row>
    <row r="14" spans="1:28" ht="15.95" customHeight="1" x14ac:dyDescent="0.15">
      <c r="A14" s="95" t="s">
        <v>7</v>
      </c>
      <c r="B14" s="1">
        <v>2384</v>
      </c>
      <c r="C14" s="1">
        <v>2447</v>
      </c>
      <c r="D14" s="1">
        <v>2693</v>
      </c>
      <c r="E14" s="1">
        <f t="shared" ref="E14:E16" si="4">SUM(C14:D14)</f>
        <v>5140</v>
      </c>
      <c r="F14" s="1">
        <v>1</v>
      </c>
      <c r="G14" s="1">
        <v>6</v>
      </c>
      <c r="H14" s="1">
        <v>8</v>
      </c>
      <c r="I14" s="1">
        <v>8</v>
      </c>
      <c r="J14" s="12">
        <v>0</v>
      </c>
      <c r="K14" s="60"/>
      <c r="L14" s="67"/>
      <c r="N14" t="s">
        <v>35</v>
      </c>
    </row>
    <row r="15" spans="1:28" ht="15.95" customHeight="1" x14ac:dyDescent="0.15">
      <c r="A15" s="95" t="s">
        <v>8</v>
      </c>
      <c r="B15" s="1">
        <v>3175</v>
      </c>
      <c r="C15" s="1">
        <v>3352</v>
      </c>
      <c r="D15" s="1">
        <v>3671</v>
      </c>
      <c r="E15" s="1">
        <f t="shared" si="4"/>
        <v>7023</v>
      </c>
      <c r="F15" s="1">
        <v>6</v>
      </c>
      <c r="G15" s="1">
        <v>6</v>
      </c>
      <c r="H15" s="1">
        <v>7</v>
      </c>
      <c r="I15" s="1">
        <v>6</v>
      </c>
      <c r="J15" s="12">
        <v>0</v>
      </c>
      <c r="K15" s="60">
        <v>9797</v>
      </c>
      <c r="L15" s="67">
        <f>(ROUND(K15/E17,4))*100</f>
        <v>38.14</v>
      </c>
      <c r="N15" s="54" t="s">
        <v>353</v>
      </c>
      <c r="O15" s="55" t="s">
        <v>350</v>
      </c>
      <c r="P15" s="78" t="s">
        <v>347</v>
      </c>
      <c r="Q15" s="33" t="s">
        <v>38</v>
      </c>
      <c r="R15" s="33" t="s">
        <v>39</v>
      </c>
      <c r="S15" s="33" t="s">
        <v>40</v>
      </c>
      <c r="T15" s="33" t="s">
        <v>41</v>
      </c>
      <c r="U15" s="33" t="s">
        <v>42</v>
      </c>
      <c r="V15" s="33" t="s">
        <v>43</v>
      </c>
      <c r="W15" s="33" t="s">
        <v>44</v>
      </c>
      <c r="X15" s="55" t="s">
        <v>352</v>
      </c>
      <c r="Y15" s="33" t="s">
        <v>46</v>
      </c>
      <c r="Z15" s="33" t="s">
        <v>47</v>
      </c>
      <c r="AA15" s="33" t="s">
        <v>63</v>
      </c>
    </row>
    <row r="16" spans="1:28" ht="15.95" customHeight="1" thickBot="1" x14ac:dyDescent="0.2">
      <c r="A16" s="96" t="s">
        <v>9</v>
      </c>
      <c r="B16" s="1">
        <v>1673</v>
      </c>
      <c r="C16" s="1">
        <v>1960</v>
      </c>
      <c r="D16" s="1">
        <v>2078</v>
      </c>
      <c r="E16" s="1">
        <f t="shared" si="4"/>
        <v>4038</v>
      </c>
      <c r="F16" s="1">
        <v>2</v>
      </c>
      <c r="G16" s="1">
        <v>3</v>
      </c>
      <c r="H16" s="1">
        <v>6</v>
      </c>
      <c r="I16" s="1">
        <v>4</v>
      </c>
      <c r="J16" s="12">
        <v>0</v>
      </c>
      <c r="K16" s="60"/>
      <c r="L16" s="67"/>
      <c r="N16" s="27" t="s">
        <v>10</v>
      </c>
      <c r="O16" s="38">
        <f>H9</f>
        <v>161</v>
      </c>
      <c r="P16" s="36">
        <f>H17</f>
        <v>28</v>
      </c>
      <c r="Q16" s="38">
        <f>H25</f>
        <v>23</v>
      </c>
      <c r="R16" s="86">
        <f>H33</f>
        <v>41</v>
      </c>
      <c r="S16" s="34">
        <f>H41</f>
        <v>45</v>
      </c>
      <c r="T16" s="38">
        <f>H49</f>
        <v>35</v>
      </c>
      <c r="U16" s="34">
        <f>H57</f>
        <v>21</v>
      </c>
      <c r="V16" s="34">
        <f>H65</f>
        <v>26</v>
      </c>
      <c r="W16" s="34">
        <f>H73</f>
        <v>23</v>
      </c>
      <c r="X16" s="34">
        <f>H81</f>
        <v>22</v>
      </c>
      <c r="Y16" s="34">
        <f>H89</f>
        <v>29</v>
      </c>
      <c r="Z16" s="34">
        <f>H97</f>
        <v>239</v>
      </c>
      <c r="AA16" s="38">
        <f>H105</f>
        <v>0</v>
      </c>
      <c r="AB16" s="87">
        <f>SUM(O16:Z16)</f>
        <v>693</v>
      </c>
    </row>
    <row r="17" spans="1:28" ht="15.95" customHeight="1" thickBot="1" x14ac:dyDescent="0.2">
      <c r="A17" s="97" t="s">
        <v>17</v>
      </c>
      <c r="B17" s="2">
        <f t="shared" ref="B17:J17" si="5">SUM(B13:B16)</f>
        <v>11647</v>
      </c>
      <c r="C17" s="2">
        <f t="shared" si="5"/>
        <v>12296</v>
      </c>
      <c r="D17" s="2">
        <f t="shared" si="5"/>
        <v>13390</v>
      </c>
      <c r="E17" s="2">
        <f t="shared" si="5"/>
        <v>25686</v>
      </c>
      <c r="F17" s="2">
        <f t="shared" si="5"/>
        <v>15</v>
      </c>
      <c r="G17" s="2">
        <f t="shared" si="5"/>
        <v>25</v>
      </c>
      <c r="H17" s="2">
        <f t="shared" si="5"/>
        <v>28</v>
      </c>
      <c r="I17" s="2">
        <f t="shared" si="5"/>
        <v>31</v>
      </c>
      <c r="J17" s="2">
        <f t="shared" si="5"/>
        <v>0</v>
      </c>
      <c r="K17" s="61"/>
      <c r="L17" s="68"/>
      <c r="N17" s="27" t="s">
        <v>11</v>
      </c>
      <c r="O17" s="34">
        <f>I9</f>
        <v>56</v>
      </c>
      <c r="P17" s="34">
        <f>I17</f>
        <v>31</v>
      </c>
      <c r="Q17" s="38">
        <f>I25</f>
        <v>33</v>
      </c>
      <c r="R17" s="34">
        <f>I33</f>
        <v>45</v>
      </c>
      <c r="S17" s="34">
        <f>I41</f>
        <v>43</v>
      </c>
      <c r="T17" s="34">
        <f>I49</f>
        <v>34</v>
      </c>
      <c r="U17" s="34">
        <f>I57</f>
        <v>38</v>
      </c>
      <c r="V17" s="34">
        <f>I65</f>
        <v>17</v>
      </c>
      <c r="W17" s="34">
        <f>I73</f>
        <v>27</v>
      </c>
      <c r="X17" s="36">
        <f>I81</f>
        <v>38</v>
      </c>
      <c r="Y17" s="34">
        <f>I89</f>
        <v>47</v>
      </c>
      <c r="Z17" s="34">
        <f>I97</f>
        <v>420</v>
      </c>
      <c r="AA17" s="38">
        <f>I105</f>
        <v>0</v>
      </c>
      <c r="AB17" s="87">
        <f>SUM(O17:Z17)</f>
        <v>829</v>
      </c>
    </row>
    <row r="18" spans="1:28" ht="15.95" customHeight="1" x14ac:dyDescent="0.15">
      <c r="F18" s="39"/>
      <c r="G18" s="39"/>
      <c r="H18" s="39"/>
      <c r="I18" s="39"/>
    </row>
    <row r="19" spans="1:28" ht="15.95" customHeight="1" thickBot="1" x14ac:dyDescent="0.2">
      <c r="A19" t="s">
        <v>356</v>
      </c>
      <c r="L19" s="22" t="s">
        <v>14</v>
      </c>
    </row>
    <row r="20" spans="1:28" ht="15.95" customHeight="1" x14ac:dyDescent="0.15">
      <c r="A20" s="89" t="s">
        <v>158</v>
      </c>
      <c r="B20" s="90" t="s">
        <v>159</v>
      </c>
      <c r="C20" s="90" t="s">
        <v>160</v>
      </c>
      <c r="D20" s="90" t="s">
        <v>161</v>
      </c>
      <c r="E20" s="90" t="s">
        <v>162</v>
      </c>
      <c r="F20" s="90" t="s">
        <v>163</v>
      </c>
      <c r="G20" s="90" t="s">
        <v>164</v>
      </c>
      <c r="H20" s="90" t="s">
        <v>165</v>
      </c>
      <c r="I20" s="90" t="s">
        <v>166</v>
      </c>
      <c r="J20" s="91" t="s">
        <v>167</v>
      </c>
      <c r="K20" s="90" t="s">
        <v>4</v>
      </c>
      <c r="L20" s="92" t="s">
        <v>5</v>
      </c>
      <c r="R20" s="35" t="s">
        <v>478</v>
      </c>
      <c r="S20" s="35" t="s">
        <v>479</v>
      </c>
      <c r="T20" s="35" t="s">
        <v>480</v>
      </c>
      <c r="U20" s="99" t="s">
        <v>481</v>
      </c>
    </row>
    <row r="21" spans="1:28" ht="15.95" customHeight="1" x14ac:dyDescent="0.15">
      <c r="A21" s="95" t="s">
        <v>168</v>
      </c>
      <c r="B21" s="1">
        <v>4415</v>
      </c>
      <c r="C21" s="1">
        <v>4534</v>
      </c>
      <c r="D21" s="1">
        <v>4946</v>
      </c>
      <c r="E21" s="1">
        <f>SUM(C21:D21)</f>
        <v>9480</v>
      </c>
      <c r="F21" s="1">
        <v>3</v>
      </c>
      <c r="G21" s="1">
        <v>6</v>
      </c>
      <c r="H21" s="1">
        <v>11</v>
      </c>
      <c r="I21" s="1">
        <v>7</v>
      </c>
      <c r="J21" s="12">
        <v>-1</v>
      </c>
      <c r="K21" s="59"/>
      <c r="L21" s="63"/>
      <c r="Q21" t="s">
        <v>10</v>
      </c>
      <c r="R21" s="35">
        <f>'R２年度 '!X16</f>
        <v>35</v>
      </c>
      <c r="S21" s="35">
        <f>'R２年度 '!Y16</f>
        <v>24</v>
      </c>
      <c r="T21" s="35">
        <f>'R２年度 '!Z16</f>
        <v>224</v>
      </c>
      <c r="U21" s="1">
        <f>SUM(R21:T21,O16:W16)</f>
        <v>686</v>
      </c>
    </row>
    <row r="22" spans="1:28" ht="15.95" customHeight="1" x14ac:dyDescent="0.15">
      <c r="A22" s="95" t="s">
        <v>169</v>
      </c>
      <c r="B22" s="1">
        <v>2386</v>
      </c>
      <c r="C22" s="1">
        <v>2448</v>
      </c>
      <c r="D22" s="1">
        <v>2690</v>
      </c>
      <c r="E22" s="1">
        <f t="shared" ref="E22:E24" si="6">SUM(C22:D22)</f>
        <v>5138</v>
      </c>
      <c r="F22" s="1">
        <v>3</v>
      </c>
      <c r="G22" s="1">
        <v>9</v>
      </c>
      <c r="H22" s="1">
        <v>8</v>
      </c>
      <c r="I22" s="1">
        <v>6</v>
      </c>
      <c r="J22" s="12">
        <v>0</v>
      </c>
      <c r="K22" s="60"/>
      <c r="L22" s="64"/>
      <c r="Q22" t="s">
        <v>11</v>
      </c>
      <c r="R22" s="35">
        <f>'R２年度 '!X17</f>
        <v>30</v>
      </c>
      <c r="S22" s="35">
        <f>'R２年度 '!Y17</f>
        <v>47</v>
      </c>
      <c r="T22" s="35">
        <f>'R２年度 '!Z17</f>
        <v>457</v>
      </c>
      <c r="U22" s="35">
        <f>SUM(R22:T22,O17:W17)</f>
        <v>858</v>
      </c>
    </row>
    <row r="23" spans="1:28" ht="15.95" customHeight="1" x14ac:dyDescent="0.15">
      <c r="A23" s="95" t="s">
        <v>170</v>
      </c>
      <c r="B23" s="1">
        <v>3173</v>
      </c>
      <c r="C23" s="1">
        <v>3350</v>
      </c>
      <c r="D23" s="1">
        <v>3665</v>
      </c>
      <c r="E23" s="1">
        <f t="shared" si="6"/>
        <v>7015</v>
      </c>
      <c r="F23" s="1">
        <v>7</v>
      </c>
      <c r="G23" s="1">
        <v>5</v>
      </c>
      <c r="H23" s="1">
        <v>3</v>
      </c>
      <c r="I23" s="1">
        <v>13</v>
      </c>
      <c r="J23" s="12">
        <v>0</v>
      </c>
      <c r="K23" s="60">
        <v>9802</v>
      </c>
      <c r="L23" s="64">
        <f>(ROUND(K23/E25,4))*100</f>
        <v>38.190000000000005</v>
      </c>
    </row>
    <row r="24" spans="1:28" ht="15.95" customHeight="1" thickBot="1" x14ac:dyDescent="0.2">
      <c r="A24" s="96" t="s">
        <v>171</v>
      </c>
      <c r="B24" s="1">
        <v>1674</v>
      </c>
      <c r="C24" s="1">
        <v>1957</v>
      </c>
      <c r="D24" s="1">
        <v>2079</v>
      </c>
      <c r="E24" s="1">
        <f t="shared" si="6"/>
        <v>4036</v>
      </c>
      <c r="F24" s="1">
        <v>2</v>
      </c>
      <c r="G24" s="1">
        <v>1</v>
      </c>
      <c r="H24" s="1">
        <v>1</v>
      </c>
      <c r="I24" s="1">
        <v>7</v>
      </c>
      <c r="J24" s="12">
        <v>0</v>
      </c>
      <c r="K24" s="60"/>
      <c r="L24" s="64"/>
    </row>
    <row r="25" spans="1:28" ht="15.95" customHeight="1" thickBot="1" x14ac:dyDescent="0.2">
      <c r="A25" s="97" t="s">
        <v>172</v>
      </c>
      <c r="B25" s="88">
        <f t="shared" ref="B25:J25" si="7">SUM(B21:B24)</f>
        <v>11648</v>
      </c>
      <c r="C25" s="88">
        <f t="shared" si="7"/>
        <v>12289</v>
      </c>
      <c r="D25" s="88">
        <f t="shared" si="7"/>
        <v>13380</v>
      </c>
      <c r="E25" s="88">
        <f t="shared" si="7"/>
        <v>25669</v>
      </c>
      <c r="F25" s="2">
        <f t="shared" si="7"/>
        <v>15</v>
      </c>
      <c r="G25" s="2">
        <f t="shared" si="7"/>
        <v>21</v>
      </c>
      <c r="H25" s="2">
        <f t="shared" si="7"/>
        <v>23</v>
      </c>
      <c r="I25" s="2">
        <f t="shared" si="7"/>
        <v>33</v>
      </c>
      <c r="J25" s="2">
        <f t="shared" si="7"/>
        <v>-1</v>
      </c>
      <c r="K25" s="61"/>
      <c r="L25" s="65"/>
    </row>
    <row r="26" spans="1:28" ht="15.95" customHeight="1" x14ac:dyDescent="0.15"/>
    <row r="27" spans="1:28" ht="15.95" customHeight="1" thickBot="1" x14ac:dyDescent="0.2">
      <c r="A27" t="s">
        <v>357</v>
      </c>
      <c r="L27" s="22" t="s">
        <v>14</v>
      </c>
    </row>
    <row r="28" spans="1:28" ht="15.95" customHeight="1" x14ac:dyDescent="0.15">
      <c r="A28" s="89" t="s">
        <v>16</v>
      </c>
      <c r="B28" s="90" t="s">
        <v>0</v>
      </c>
      <c r="C28" s="90" t="s">
        <v>1</v>
      </c>
      <c r="D28" s="90" t="s">
        <v>2</v>
      </c>
      <c r="E28" s="90" t="s">
        <v>3</v>
      </c>
      <c r="F28" s="90" t="s">
        <v>12</v>
      </c>
      <c r="G28" s="90" t="s">
        <v>13</v>
      </c>
      <c r="H28" s="90" t="s">
        <v>10</v>
      </c>
      <c r="I28" s="90" t="s">
        <v>11</v>
      </c>
      <c r="J28" s="91" t="s">
        <v>15</v>
      </c>
      <c r="K28" s="90" t="s">
        <v>4</v>
      </c>
      <c r="L28" s="92" t="s">
        <v>5</v>
      </c>
    </row>
    <row r="29" spans="1:28" ht="15.95" customHeight="1" x14ac:dyDescent="0.15">
      <c r="A29" s="95" t="s">
        <v>6</v>
      </c>
      <c r="B29" s="79">
        <v>4422</v>
      </c>
      <c r="C29" s="79">
        <v>4537</v>
      </c>
      <c r="D29" s="79">
        <v>4947</v>
      </c>
      <c r="E29" s="79">
        <f>SUM(C29:D29)</f>
        <v>9484</v>
      </c>
      <c r="F29" s="79">
        <v>5</v>
      </c>
      <c r="G29" s="79">
        <v>12</v>
      </c>
      <c r="H29" s="79">
        <v>24</v>
      </c>
      <c r="I29" s="79">
        <v>26</v>
      </c>
      <c r="J29" s="80">
        <v>0</v>
      </c>
      <c r="K29" s="81"/>
      <c r="L29" s="63"/>
    </row>
    <row r="30" spans="1:28" ht="15.95" customHeight="1" x14ac:dyDescent="0.15">
      <c r="A30" s="95" t="s">
        <v>7</v>
      </c>
      <c r="B30" s="79">
        <v>2383</v>
      </c>
      <c r="C30" s="79">
        <v>2449</v>
      </c>
      <c r="D30" s="79">
        <v>2677</v>
      </c>
      <c r="E30" s="79">
        <f t="shared" ref="E30:E32" si="8">SUM(C30:D30)</f>
        <v>5126</v>
      </c>
      <c r="F30" s="79">
        <v>4</v>
      </c>
      <c r="G30" s="79">
        <v>8</v>
      </c>
      <c r="H30" s="79">
        <v>3</v>
      </c>
      <c r="I30" s="79">
        <v>7</v>
      </c>
      <c r="J30" s="80">
        <v>0</v>
      </c>
      <c r="K30" s="82"/>
      <c r="L30" s="64"/>
    </row>
    <row r="31" spans="1:28" ht="15.95" customHeight="1" x14ac:dyDescent="0.15">
      <c r="A31" s="95" t="s">
        <v>8</v>
      </c>
      <c r="B31" s="79">
        <v>3175</v>
      </c>
      <c r="C31" s="79">
        <v>3347</v>
      </c>
      <c r="D31" s="79">
        <v>3650</v>
      </c>
      <c r="E31" s="79">
        <f t="shared" si="8"/>
        <v>6997</v>
      </c>
      <c r="F31" s="79">
        <v>4</v>
      </c>
      <c r="G31" s="79">
        <v>12</v>
      </c>
      <c r="H31" s="79">
        <v>10</v>
      </c>
      <c r="I31" s="79">
        <v>8</v>
      </c>
      <c r="J31" s="80">
        <v>0</v>
      </c>
      <c r="K31" s="82">
        <v>9804</v>
      </c>
      <c r="L31" s="64">
        <f>(ROUND(K31/E33,4))*100</f>
        <v>38.229999999999997</v>
      </c>
    </row>
    <row r="32" spans="1:28" ht="15.95" customHeight="1" thickBot="1" x14ac:dyDescent="0.2">
      <c r="A32" s="96" t="s">
        <v>9</v>
      </c>
      <c r="B32" s="79">
        <v>1672</v>
      </c>
      <c r="C32" s="79">
        <v>1956</v>
      </c>
      <c r="D32" s="79">
        <v>2080</v>
      </c>
      <c r="E32" s="79">
        <f t="shared" si="8"/>
        <v>4036</v>
      </c>
      <c r="F32" s="79">
        <v>1</v>
      </c>
      <c r="G32" s="79">
        <v>4</v>
      </c>
      <c r="H32" s="79">
        <v>4</v>
      </c>
      <c r="I32" s="79">
        <v>4</v>
      </c>
      <c r="J32" s="80">
        <v>0</v>
      </c>
      <c r="K32" s="82"/>
      <c r="L32" s="64"/>
    </row>
    <row r="33" spans="1:13" ht="15.95" customHeight="1" thickBot="1" x14ac:dyDescent="0.2">
      <c r="A33" s="97" t="s">
        <v>17</v>
      </c>
      <c r="B33" s="83">
        <f>SUM(B29:B32)</f>
        <v>11652</v>
      </c>
      <c r="C33" s="83">
        <f t="shared" ref="C33:J33" si="9">SUM(C29:C32)</f>
        <v>12289</v>
      </c>
      <c r="D33" s="83">
        <f t="shared" si="9"/>
        <v>13354</v>
      </c>
      <c r="E33" s="83">
        <f t="shared" si="9"/>
        <v>25643</v>
      </c>
      <c r="F33" s="83">
        <f t="shared" si="9"/>
        <v>14</v>
      </c>
      <c r="G33" s="83">
        <f t="shared" si="9"/>
        <v>36</v>
      </c>
      <c r="H33" s="83">
        <f t="shared" si="9"/>
        <v>41</v>
      </c>
      <c r="I33" s="83">
        <f t="shared" si="9"/>
        <v>45</v>
      </c>
      <c r="J33" s="83">
        <f t="shared" si="9"/>
        <v>0</v>
      </c>
      <c r="K33" s="84"/>
      <c r="L33" s="65"/>
    </row>
    <row r="34" spans="1:13" ht="15.95" customHeight="1" x14ac:dyDescent="0.15">
      <c r="K34" s="37"/>
      <c r="L34" s="26" t="str">
        <f>IF(K34=0,"",ROUND(K34/E33,4)*100)</f>
        <v/>
      </c>
    </row>
    <row r="35" spans="1:13" ht="15.95" customHeight="1" thickBot="1" x14ac:dyDescent="0.2">
      <c r="A35" t="s">
        <v>358</v>
      </c>
      <c r="L35" s="22" t="s">
        <v>14</v>
      </c>
    </row>
    <row r="36" spans="1:13" ht="15.95" customHeight="1" x14ac:dyDescent="0.15">
      <c r="A36" s="89" t="s">
        <v>185</v>
      </c>
      <c r="B36" s="90" t="s">
        <v>186</v>
      </c>
      <c r="C36" s="90" t="s">
        <v>187</v>
      </c>
      <c r="D36" s="90" t="s">
        <v>188</v>
      </c>
      <c r="E36" s="90" t="s">
        <v>189</v>
      </c>
      <c r="F36" s="93" t="s">
        <v>190</v>
      </c>
      <c r="G36" s="93" t="s">
        <v>191</v>
      </c>
      <c r="H36" s="93" t="s">
        <v>192</v>
      </c>
      <c r="I36" s="93" t="s">
        <v>193</v>
      </c>
      <c r="J36" s="94" t="s">
        <v>194</v>
      </c>
      <c r="K36" s="90" t="s">
        <v>4</v>
      </c>
      <c r="L36" s="92" t="s">
        <v>5</v>
      </c>
    </row>
    <row r="37" spans="1:13" ht="15.95" customHeight="1" x14ac:dyDescent="0.15">
      <c r="A37" s="95" t="s">
        <v>195</v>
      </c>
      <c r="B37" s="51">
        <v>4417</v>
      </c>
      <c r="C37" s="51">
        <v>4528</v>
      </c>
      <c r="D37" s="51">
        <v>4941</v>
      </c>
      <c r="E37" s="1">
        <f>SUM(C37:D37)</f>
        <v>9469</v>
      </c>
      <c r="F37" s="1">
        <v>3</v>
      </c>
      <c r="G37" s="1">
        <v>10</v>
      </c>
      <c r="H37" s="1">
        <v>17</v>
      </c>
      <c r="I37" s="1">
        <v>19</v>
      </c>
      <c r="J37" s="12">
        <v>0</v>
      </c>
      <c r="K37" s="59"/>
      <c r="L37" s="63"/>
    </row>
    <row r="38" spans="1:13" ht="15.95" customHeight="1" x14ac:dyDescent="0.15">
      <c r="A38" s="95" t="s">
        <v>196</v>
      </c>
      <c r="B38" s="51">
        <v>2384</v>
      </c>
      <c r="C38" s="51">
        <v>2443</v>
      </c>
      <c r="D38" s="51">
        <v>2679</v>
      </c>
      <c r="E38" s="1">
        <f t="shared" ref="E38:E40" si="10">SUM(C38:D38)</f>
        <v>5122</v>
      </c>
      <c r="F38" s="1">
        <v>2</v>
      </c>
      <c r="G38" s="1">
        <v>7</v>
      </c>
      <c r="H38" s="1">
        <v>4</v>
      </c>
      <c r="I38" s="1">
        <v>4</v>
      </c>
      <c r="J38" s="12">
        <v>0</v>
      </c>
      <c r="K38" s="60"/>
      <c r="L38" s="64"/>
    </row>
    <row r="39" spans="1:13" ht="15.95" customHeight="1" x14ac:dyDescent="0.15">
      <c r="A39" s="95" t="s">
        <v>197</v>
      </c>
      <c r="B39" s="51">
        <v>3179</v>
      </c>
      <c r="C39" s="51">
        <v>3352</v>
      </c>
      <c r="D39" s="51">
        <v>3654</v>
      </c>
      <c r="E39" s="1">
        <f t="shared" si="10"/>
        <v>7006</v>
      </c>
      <c r="F39" s="1">
        <v>3</v>
      </c>
      <c r="G39" s="1">
        <v>9</v>
      </c>
      <c r="H39" s="1">
        <v>19</v>
      </c>
      <c r="I39" s="1">
        <v>8</v>
      </c>
      <c r="J39" s="12">
        <v>0</v>
      </c>
      <c r="K39" s="60">
        <v>9817</v>
      </c>
      <c r="L39" s="64">
        <f>(ROUND(K39/E41,4))*100</f>
        <v>38.31</v>
      </c>
    </row>
    <row r="40" spans="1:13" ht="15.95" customHeight="1" thickBot="1" x14ac:dyDescent="0.2">
      <c r="A40" s="96" t="s">
        <v>198</v>
      </c>
      <c r="B40" s="52">
        <v>1673</v>
      </c>
      <c r="C40" s="52">
        <v>1951</v>
      </c>
      <c r="D40" s="52">
        <v>2075</v>
      </c>
      <c r="E40" s="1">
        <f t="shared" si="10"/>
        <v>4026</v>
      </c>
      <c r="F40" s="1">
        <v>0</v>
      </c>
      <c r="G40" s="1">
        <v>5</v>
      </c>
      <c r="H40" s="1">
        <v>5</v>
      </c>
      <c r="I40" s="1">
        <v>12</v>
      </c>
      <c r="J40" s="12">
        <v>1</v>
      </c>
      <c r="K40" s="60"/>
      <c r="L40" s="64"/>
    </row>
    <row r="41" spans="1:13" ht="15.95" customHeight="1" thickBot="1" x14ac:dyDescent="0.2">
      <c r="A41" s="97" t="s">
        <v>199</v>
      </c>
      <c r="B41" s="2">
        <f t="shared" ref="B41:J41" si="11">SUM(B37:B40)</f>
        <v>11653</v>
      </c>
      <c r="C41" s="2">
        <f t="shared" si="11"/>
        <v>12274</v>
      </c>
      <c r="D41" s="2">
        <f t="shared" si="11"/>
        <v>13349</v>
      </c>
      <c r="E41" s="2">
        <f>SUM(E37:E40)</f>
        <v>25623</v>
      </c>
      <c r="F41" s="2">
        <f t="shared" si="11"/>
        <v>8</v>
      </c>
      <c r="G41" s="2">
        <f t="shared" si="11"/>
        <v>31</v>
      </c>
      <c r="H41" s="2">
        <f t="shared" si="11"/>
        <v>45</v>
      </c>
      <c r="I41" s="2">
        <f t="shared" si="11"/>
        <v>43</v>
      </c>
      <c r="J41" s="2">
        <f t="shared" si="11"/>
        <v>1</v>
      </c>
      <c r="K41" s="61"/>
      <c r="L41" s="65"/>
    </row>
    <row r="42" spans="1:13" ht="15.95" customHeight="1" x14ac:dyDescent="0.15">
      <c r="F42" s="39"/>
      <c r="G42" s="39"/>
      <c r="H42" s="39"/>
      <c r="I42" s="39"/>
      <c r="J42" s="40"/>
    </row>
    <row r="43" spans="1:13" ht="15.95" customHeight="1" thickBot="1" x14ac:dyDescent="0.2">
      <c r="A43" t="s">
        <v>359</v>
      </c>
      <c r="L43" s="22" t="s">
        <v>14</v>
      </c>
    </row>
    <row r="44" spans="1:13" ht="15.95" customHeight="1" x14ac:dyDescent="0.15">
      <c r="A44" s="89" t="s">
        <v>16</v>
      </c>
      <c r="B44" s="90" t="s">
        <v>0</v>
      </c>
      <c r="C44" s="90" t="s">
        <v>1</v>
      </c>
      <c r="D44" s="90" t="s">
        <v>2</v>
      </c>
      <c r="E44" s="90" t="s">
        <v>3</v>
      </c>
      <c r="F44" s="90" t="s">
        <v>12</v>
      </c>
      <c r="G44" s="90" t="s">
        <v>13</v>
      </c>
      <c r="H44" s="90" t="s">
        <v>10</v>
      </c>
      <c r="I44" s="90" t="s">
        <v>11</v>
      </c>
      <c r="J44" s="91" t="s">
        <v>15</v>
      </c>
      <c r="K44" s="90" t="s">
        <v>4</v>
      </c>
      <c r="L44" s="92" t="s">
        <v>5</v>
      </c>
    </row>
    <row r="45" spans="1:13" ht="15.95" customHeight="1" x14ac:dyDescent="0.15">
      <c r="A45" s="95" t="s">
        <v>6</v>
      </c>
      <c r="B45" s="1">
        <v>4413</v>
      </c>
      <c r="C45" s="1">
        <v>4522</v>
      </c>
      <c r="D45" s="1">
        <v>4940</v>
      </c>
      <c r="E45" s="1">
        <f>SUM(C45+D45)</f>
        <v>9462</v>
      </c>
      <c r="F45" s="1">
        <v>5</v>
      </c>
      <c r="G45" s="1">
        <v>8</v>
      </c>
      <c r="H45" s="1">
        <v>11</v>
      </c>
      <c r="I45" s="1">
        <v>14</v>
      </c>
      <c r="J45" s="12">
        <v>0</v>
      </c>
      <c r="K45" s="59"/>
      <c r="L45" s="63"/>
    </row>
    <row r="46" spans="1:13" ht="15.95" customHeight="1" x14ac:dyDescent="0.15">
      <c r="A46" s="95" t="s">
        <v>7</v>
      </c>
      <c r="B46" s="1">
        <v>2379</v>
      </c>
      <c r="C46" s="1">
        <v>2440</v>
      </c>
      <c r="D46" s="1">
        <v>2664</v>
      </c>
      <c r="E46" s="1">
        <f t="shared" ref="E46:E48" si="12">SUM(C46+D46)</f>
        <v>5104</v>
      </c>
      <c r="F46" s="1">
        <v>1</v>
      </c>
      <c r="G46" s="1">
        <v>10</v>
      </c>
      <c r="H46" s="1">
        <v>3</v>
      </c>
      <c r="I46" s="1">
        <v>11</v>
      </c>
      <c r="J46" s="12">
        <v>0</v>
      </c>
      <c r="K46" s="60"/>
      <c r="L46" s="64"/>
    </row>
    <row r="47" spans="1:13" ht="15.95" customHeight="1" x14ac:dyDescent="0.15">
      <c r="A47" s="95" t="s">
        <v>8</v>
      </c>
      <c r="B47" s="1">
        <v>3182</v>
      </c>
      <c r="C47" s="1">
        <v>3353</v>
      </c>
      <c r="D47" s="1">
        <v>3657</v>
      </c>
      <c r="E47" s="1">
        <f t="shared" si="12"/>
        <v>7010</v>
      </c>
      <c r="F47" s="1">
        <v>4</v>
      </c>
      <c r="G47" s="1">
        <v>11</v>
      </c>
      <c r="H47" s="1">
        <v>15</v>
      </c>
      <c r="I47" s="1">
        <v>5</v>
      </c>
      <c r="J47" s="12">
        <v>0</v>
      </c>
      <c r="K47" s="60">
        <v>9813</v>
      </c>
      <c r="L47" s="64">
        <f>(ROUND(K47/E49,4))*100</f>
        <v>38.33</v>
      </c>
    </row>
    <row r="48" spans="1:13" ht="15.95" customHeight="1" thickBot="1" x14ac:dyDescent="0.2">
      <c r="A48" s="96" t="s">
        <v>9</v>
      </c>
      <c r="B48" s="1">
        <v>1671</v>
      </c>
      <c r="C48" s="1">
        <v>1949</v>
      </c>
      <c r="D48" s="1">
        <v>2075</v>
      </c>
      <c r="E48" s="1">
        <f t="shared" si="12"/>
        <v>4024</v>
      </c>
      <c r="F48" s="1">
        <v>1</v>
      </c>
      <c r="G48" s="1">
        <v>6</v>
      </c>
      <c r="H48" s="1">
        <v>6</v>
      </c>
      <c r="I48" s="1">
        <v>4</v>
      </c>
      <c r="J48" s="13">
        <v>0</v>
      </c>
      <c r="K48" s="60"/>
      <c r="L48" s="64"/>
      <c r="M48" s="58"/>
    </row>
    <row r="49" spans="1:13" ht="15.95" customHeight="1" thickBot="1" x14ac:dyDescent="0.2">
      <c r="A49" s="97" t="s">
        <v>17</v>
      </c>
      <c r="B49" s="2">
        <f t="shared" ref="B49:J49" si="13">SUM(B45:B48)</f>
        <v>11645</v>
      </c>
      <c r="C49" s="2">
        <f t="shared" si="13"/>
        <v>12264</v>
      </c>
      <c r="D49" s="2">
        <f t="shared" si="13"/>
        <v>13336</v>
      </c>
      <c r="E49" s="2">
        <f>SUM(E45:E48)</f>
        <v>25600</v>
      </c>
      <c r="F49" s="2">
        <f t="shared" si="13"/>
        <v>11</v>
      </c>
      <c r="G49" s="2">
        <f t="shared" si="13"/>
        <v>35</v>
      </c>
      <c r="H49" s="2">
        <f t="shared" si="13"/>
        <v>35</v>
      </c>
      <c r="I49" s="2">
        <f t="shared" si="13"/>
        <v>34</v>
      </c>
      <c r="J49" s="85">
        <f t="shared" si="13"/>
        <v>0</v>
      </c>
      <c r="K49" s="61"/>
      <c r="L49" s="65"/>
      <c r="M49" s="58"/>
    </row>
    <row r="51" spans="1:13" ht="15.95" customHeight="1" thickBot="1" x14ac:dyDescent="0.2">
      <c r="A51" t="s">
        <v>360</v>
      </c>
      <c r="L51" s="22" t="s">
        <v>14</v>
      </c>
    </row>
    <row r="52" spans="1:13" ht="15.95" customHeight="1" x14ac:dyDescent="0.15">
      <c r="A52" s="89" t="s">
        <v>185</v>
      </c>
      <c r="B52" s="90" t="s">
        <v>186</v>
      </c>
      <c r="C52" s="90" t="s">
        <v>187</v>
      </c>
      <c r="D52" s="90" t="s">
        <v>188</v>
      </c>
      <c r="E52" s="90" t="s">
        <v>189</v>
      </c>
      <c r="F52" s="90" t="s">
        <v>190</v>
      </c>
      <c r="G52" s="90" t="s">
        <v>191</v>
      </c>
      <c r="H52" s="90" t="s">
        <v>192</v>
      </c>
      <c r="I52" s="90" t="s">
        <v>193</v>
      </c>
      <c r="J52" s="91" t="s">
        <v>194</v>
      </c>
      <c r="K52" s="90" t="s">
        <v>4</v>
      </c>
      <c r="L52" s="92" t="s">
        <v>5</v>
      </c>
    </row>
    <row r="53" spans="1:13" ht="15.95" customHeight="1" x14ac:dyDescent="0.15">
      <c r="A53" s="95" t="s">
        <v>195</v>
      </c>
      <c r="B53" s="1">
        <v>4408</v>
      </c>
      <c r="C53" s="1">
        <v>4514</v>
      </c>
      <c r="D53" s="1">
        <v>4935</v>
      </c>
      <c r="E53" s="1">
        <f>C53+D53</f>
        <v>9449</v>
      </c>
      <c r="F53" s="1">
        <v>11</v>
      </c>
      <c r="G53" s="1">
        <v>12</v>
      </c>
      <c r="H53" s="1">
        <v>9</v>
      </c>
      <c r="I53" s="1">
        <v>22</v>
      </c>
      <c r="J53" s="12">
        <v>-1</v>
      </c>
      <c r="K53" s="59"/>
      <c r="L53" s="63"/>
    </row>
    <row r="54" spans="1:13" ht="15.95" customHeight="1" x14ac:dyDescent="0.15">
      <c r="A54" s="95" t="s">
        <v>196</v>
      </c>
      <c r="B54" s="1">
        <v>2374</v>
      </c>
      <c r="C54" s="1">
        <v>2438</v>
      </c>
      <c r="D54" s="1">
        <v>2659</v>
      </c>
      <c r="E54" s="1">
        <f t="shared" ref="E54:E56" si="14">C54+D54</f>
        <v>5097</v>
      </c>
      <c r="F54" s="1">
        <v>4</v>
      </c>
      <c r="G54" s="1">
        <v>8</v>
      </c>
      <c r="H54" s="1">
        <v>8</v>
      </c>
      <c r="I54" s="1">
        <v>6</v>
      </c>
      <c r="J54" s="12">
        <v>0</v>
      </c>
      <c r="K54" s="60"/>
      <c r="L54" s="64"/>
    </row>
    <row r="55" spans="1:13" ht="15.95" customHeight="1" x14ac:dyDescent="0.15">
      <c r="A55" s="95" t="s">
        <v>197</v>
      </c>
      <c r="B55" s="1">
        <v>3181</v>
      </c>
      <c r="C55" s="1">
        <v>3355</v>
      </c>
      <c r="D55" s="1">
        <v>3648</v>
      </c>
      <c r="E55" s="1">
        <f t="shared" si="14"/>
        <v>7003</v>
      </c>
      <c r="F55" s="1">
        <v>4</v>
      </c>
      <c r="G55" s="1">
        <v>14</v>
      </c>
      <c r="H55" s="1">
        <v>4</v>
      </c>
      <c r="I55" s="1">
        <v>5</v>
      </c>
      <c r="J55" s="12">
        <v>0</v>
      </c>
      <c r="K55" s="60">
        <v>9798</v>
      </c>
      <c r="L55" s="64">
        <f>(ROUND(K55/E57,4))*100</f>
        <v>38.33</v>
      </c>
    </row>
    <row r="56" spans="1:13" ht="15.95" customHeight="1" thickBot="1" x14ac:dyDescent="0.2">
      <c r="A56" s="96" t="s">
        <v>198</v>
      </c>
      <c r="B56" s="1">
        <v>1668</v>
      </c>
      <c r="C56" s="1">
        <v>1945</v>
      </c>
      <c r="D56" s="1">
        <v>2068</v>
      </c>
      <c r="E56" s="1">
        <f t="shared" si="14"/>
        <v>4013</v>
      </c>
      <c r="F56" s="1">
        <v>1</v>
      </c>
      <c r="G56" s="1">
        <v>6</v>
      </c>
      <c r="H56" s="1">
        <v>0</v>
      </c>
      <c r="I56" s="1">
        <v>5</v>
      </c>
      <c r="J56" s="12">
        <v>0</v>
      </c>
      <c r="K56" s="60"/>
      <c r="L56" s="64"/>
      <c r="M56" s="58"/>
    </row>
    <row r="57" spans="1:13" ht="15.95" customHeight="1" thickBot="1" x14ac:dyDescent="0.2">
      <c r="A57" s="97" t="s">
        <v>199</v>
      </c>
      <c r="B57" s="2">
        <f t="shared" ref="B57:J57" si="15">SUM(B53:B56)</f>
        <v>11631</v>
      </c>
      <c r="C57" s="2">
        <f t="shared" si="15"/>
        <v>12252</v>
      </c>
      <c r="D57" s="2">
        <f t="shared" si="15"/>
        <v>13310</v>
      </c>
      <c r="E57" s="2">
        <f>SUM(E53:E56)</f>
        <v>25562</v>
      </c>
      <c r="F57" s="2">
        <f t="shared" si="15"/>
        <v>20</v>
      </c>
      <c r="G57" s="2">
        <f t="shared" si="15"/>
        <v>40</v>
      </c>
      <c r="H57" s="2">
        <f t="shared" si="15"/>
        <v>21</v>
      </c>
      <c r="I57" s="2">
        <f t="shared" si="15"/>
        <v>38</v>
      </c>
      <c r="J57" s="2">
        <f t="shared" si="15"/>
        <v>-1</v>
      </c>
      <c r="K57" s="61"/>
      <c r="L57" s="65"/>
      <c r="M57" s="58"/>
    </row>
    <row r="58" spans="1:13" ht="15.95" customHeight="1" x14ac:dyDescent="0.15"/>
    <row r="59" spans="1:13" ht="15.95" customHeight="1" thickBot="1" x14ac:dyDescent="0.2">
      <c r="A59" t="s">
        <v>361</v>
      </c>
      <c r="L59" s="22" t="s">
        <v>14</v>
      </c>
    </row>
    <row r="60" spans="1:13" ht="15.95" customHeight="1" x14ac:dyDescent="0.15">
      <c r="A60" s="89" t="s">
        <v>16</v>
      </c>
      <c r="B60" s="90" t="s">
        <v>0</v>
      </c>
      <c r="C60" s="90" t="s">
        <v>1</v>
      </c>
      <c r="D60" s="90" t="s">
        <v>2</v>
      </c>
      <c r="E60" s="90" t="s">
        <v>3</v>
      </c>
      <c r="F60" s="90" t="s">
        <v>12</v>
      </c>
      <c r="G60" s="90" t="s">
        <v>13</v>
      </c>
      <c r="H60" s="90" t="s">
        <v>10</v>
      </c>
      <c r="I60" s="90" t="s">
        <v>11</v>
      </c>
      <c r="J60" s="91" t="s">
        <v>15</v>
      </c>
      <c r="K60" s="90" t="s">
        <v>4</v>
      </c>
      <c r="L60" s="92" t="s">
        <v>5</v>
      </c>
    </row>
    <row r="61" spans="1:13" ht="15.95" customHeight="1" x14ac:dyDescent="0.15">
      <c r="A61" s="95" t="s">
        <v>195</v>
      </c>
      <c r="B61" s="1">
        <v>4404</v>
      </c>
      <c r="C61" s="1">
        <v>4513</v>
      </c>
      <c r="D61" s="1">
        <v>4930</v>
      </c>
      <c r="E61" s="1">
        <f>C61+D61</f>
        <v>9443</v>
      </c>
      <c r="F61" s="1">
        <v>5</v>
      </c>
      <c r="G61" s="1">
        <v>21</v>
      </c>
      <c r="H61" s="1">
        <v>16</v>
      </c>
      <c r="I61" s="1">
        <v>4</v>
      </c>
      <c r="J61" s="12">
        <v>0</v>
      </c>
      <c r="K61" s="59"/>
      <c r="L61" s="63"/>
    </row>
    <row r="62" spans="1:13" ht="15.95" customHeight="1" x14ac:dyDescent="0.15">
      <c r="A62" s="95" t="s">
        <v>196</v>
      </c>
      <c r="B62" s="1">
        <v>2372</v>
      </c>
      <c r="C62" s="1">
        <v>2439</v>
      </c>
      <c r="D62" s="1">
        <v>2652</v>
      </c>
      <c r="E62" s="1">
        <f t="shared" ref="E62:E64" si="16">C62+D62</f>
        <v>5091</v>
      </c>
      <c r="F62" s="1">
        <v>4</v>
      </c>
      <c r="G62" s="1">
        <v>13</v>
      </c>
      <c r="H62" s="1">
        <v>3</v>
      </c>
      <c r="I62" s="1">
        <v>3</v>
      </c>
      <c r="J62" s="12">
        <v>0</v>
      </c>
      <c r="K62" s="60"/>
      <c r="L62" s="64"/>
    </row>
    <row r="63" spans="1:13" ht="15.95" customHeight="1" x14ac:dyDescent="0.15">
      <c r="A63" s="95" t="s">
        <v>197</v>
      </c>
      <c r="B63" s="1">
        <v>3181</v>
      </c>
      <c r="C63" s="1">
        <v>3350</v>
      </c>
      <c r="D63" s="1">
        <v>3646</v>
      </c>
      <c r="E63" s="1">
        <f t="shared" si="16"/>
        <v>6996</v>
      </c>
      <c r="F63" s="1">
        <v>3</v>
      </c>
      <c r="G63" s="1">
        <v>11</v>
      </c>
      <c r="H63" s="1">
        <v>6</v>
      </c>
      <c r="I63" s="1">
        <v>5</v>
      </c>
      <c r="J63" s="12">
        <v>-2</v>
      </c>
      <c r="K63" s="60">
        <v>9787</v>
      </c>
      <c r="L63" s="64">
        <f>(ROUND(K63/E65,4))*100</f>
        <v>38.32</v>
      </c>
    </row>
    <row r="64" spans="1:13" ht="15.95" customHeight="1" thickBot="1" x14ac:dyDescent="0.2">
      <c r="A64" s="96" t="s">
        <v>198</v>
      </c>
      <c r="B64" s="1">
        <v>1664</v>
      </c>
      <c r="C64" s="1">
        <v>1941</v>
      </c>
      <c r="D64" s="1">
        <v>2066</v>
      </c>
      <c r="E64" s="1">
        <f t="shared" si="16"/>
        <v>4007</v>
      </c>
      <c r="F64" s="1">
        <v>3</v>
      </c>
      <c r="G64" s="1">
        <v>2</v>
      </c>
      <c r="H64" s="1">
        <v>1</v>
      </c>
      <c r="I64" s="1">
        <v>5</v>
      </c>
      <c r="J64" s="13">
        <v>0</v>
      </c>
      <c r="K64" s="60"/>
      <c r="L64" s="64"/>
      <c r="M64" s="58"/>
    </row>
    <row r="65" spans="1:13" ht="15.95" customHeight="1" thickBot="1" x14ac:dyDescent="0.2">
      <c r="A65" s="97" t="s">
        <v>17</v>
      </c>
      <c r="B65" s="2">
        <f t="shared" ref="B65:I65" si="17">SUM(B61:B64)</f>
        <v>11621</v>
      </c>
      <c r="C65" s="2">
        <f t="shared" si="17"/>
        <v>12243</v>
      </c>
      <c r="D65" s="2">
        <f t="shared" si="17"/>
        <v>13294</v>
      </c>
      <c r="E65" s="2">
        <f>SUM(E61:E64)</f>
        <v>25537</v>
      </c>
      <c r="F65" s="2">
        <f t="shared" si="17"/>
        <v>15</v>
      </c>
      <c r="G65" s="2">
        <f t="shared" si="17"/>
        <v>47</v>
      </c>
      <c r="H65" s="2">
        <f t="shared" si="17"/>
        <v>26</v>
      </c>
      <c r="I65" s="2">
        <f t="shared" si="17"/>
        <v>17</v>
      </c>
      <c r="J65" s="85">
        <f>SUM(J61:J64)</f>
        <v>-2</v>
      </c>
      <c r="K65" s="61"/>
      <c r="L65" s="65"/>
      <c r="M65" s="58"/>
    </row>
    <row r="66" spans="1:13" ht="15.95" customHeight="1" x14ac:dyDescent="0.15"/>
    <row r="67" spans="1:13" ht="15.95" customHeight="1" thickBot="1" x14ac:dyDescent="0.2">
      <c r="A67" t="s">
        <v>362</v>
      </c>
      <c r="L67" s="22" t="s">
        <v>14</v>
      </c>
    </row>
    <row r="68" spans="1:13" ht="15.95" customHeight="1" x14ac:dyDescent="0.15">
      <c r="A68" s="89" t="s">
        <v>185</v>
      </c>
      <c r="B68" s="90" t="s">
        <v>186</v>
      </c>
      <c r="C68" s="90" t="s">
        <v>187</v>
      </c>
      <c r="D68" s="90" t="s">
        <v>188</v>
      </c>
      <c r="E68" s="90" t="s">
        <v>189</v>
      </c>
      <c r="F68" s="90" t="s">
        <v>190</v>
      </c>
      <c r="G68" s="90" t="s">
        <v>191</v>
      </c>
      <c r="H68" s="90" t="s">
        <v>192</v>
      </c>
      <c r="I68" s="90" t="s">
        <v>193</v>
      </c>
      <c r="J68" s="91" t="s">
        <v>194</v>
      </c>
      <c r="K68" s="90" t="s">
        <v>4</v>
      </c>
      <c r="L68" s="92" t="s">
        <v>5</v>
      </c>
    </row>
    <row r="69" spans="1:13" ht="15.95" customHeight="1" x14ac:dyDescent="0.15">
      <c r="A69" s="95" t="s">
        <v>195</v>
      </c>
      <c r="B69" s="1">
        <v>4401</v>
      </c>
      <c r="C69" s="1">
        <v>4501</v>
      </c>
      <c r="D69" s="1">
        <v>4932</v>
      </c>
      <c r="E69" s="1">
        <f>C69+D69</f>
        <v>9433</v>
      </c>
      <c r="F69" s="1">
        <v>1</v>
      </c>
      <c r="G69" s="1">
        <v>17</v>
      </c>
      <c r="H69" s="1">
        <v>9</v>
      </c>
      <c r="I69" s="1">
        <v>7</v>
      </c>
      <c r="J69" s="12">
        <v>0</v>
      </c>
      <c r="K69" s="59"/>
      <c r="L69" s="63"/>
    </row>
    <row r="70" spans="1:13" ht="15.95" customHeight="1" x14ac:dyDescent="0.15">
      <c r="A70" s="95" t="s">
        <v>196</v>
      </c>
      <c r="B70" s="1">
        <v>2362</v>
      </c>
      <c r="C70" s="1">
        <v>2432</v>
      </c>
      <c r="D70" s="1">
        <v>2642</v>
      </c>
      <c r="E70" s="1">
        <f t="shared" ref="E70:E72" si="18">C70+D70</f>
        <v>5074</v>
      </c>
      <c r="F70" s="1">
        <v>0</v>
      </c>
      <c r="G70" s="1">
        <v>14</v>
      </c>
      <c r="H70" s="1">
        <v>7</v>
      </c>
      <c r="I70" s="1">
        <v>8</v>
      </c>
      <c r="J70" s="12">
        <v>0</v>
      </c>
      <c r="K70" s="60"/>
      <c r="L70" s="64"/>
    </row>
    <row r="71" spans="1:13" ht="15.95" customHeight="1" x14ac:dyDescent="0.15">
      <c r="A71" s="95" t="s">
        <v>197</v>
      </c>
      <c r="B71" s="1">
        <v>3183</v>
      </c>
      <c r="C71" s="1">
        <v>3349</v>
      </c>
      <c r="D71" s="1">
        <v>3641</v>
      </c>
      <c r="E71" s="1">
        <f t="shared" si="18"/>
        <v>6990</v>
      </c>
      <c r="F71" s="1">
        <v>3</v>
      </c>
      <c r="G71" s="1">
        <v>7</v>
      </c>
      <c r="H71" s="1">
        <v>4</v>
      </c>
      <c r="I71" s="1">
        <v>7</v>
      </c>
      <c r="J71" s="12">
        <v>-1</v>
      </c>
      <c r="K71" s="60">
        <v>9774</v>
      </c>
      <c r="L71" s="64">
        <f>(ROUND(K71/E73,4))*100</f>
        <v>38.340000000000003</v>
      </c>
    </row>
    <row r="72" spans="1:13" ht="15.95" customHeight="1" thickBot="1" x14ac:dyDescent="0.2">
      <c r="A72" s="96" t="s">
        <v>198</v>
      </c>
      <c r="B72" s="1">
        <v>1661</v>
      </c>
      <c r="C72" s="1">
        <v>1934</v>
      </c>
      <c r="D72" s="1">
        <v>2061</v>
      </c>
      <c r="E72" s="1">
        <f t="shared" si="18"/>
        <v>3995</v>
      </c>
      <c r="F72" s="1">
        <v>2</v>
      </c>
      <c r="G72" s="1">
        <v>8</v>
      </c>
      <c r="H72" s="1">
        <v>3</v>
      </c>
      <c r="I72" s="1">
        <v>5</v>
      </c>
      <c r="J72" s="12">
        <v>0</v>
      </c>
      <c r="K72" s="60"/>
      <c r="L72" s="64"/>
      <c r="M72" s="58"/>
    </row>
    <row r="73" spans="1:13" ht="15.95" customHeight="1" thickBot="1" x14ac:dyDescent="0.2">
      <c r="A73" s="97" t="s">
        <v>199</v>
      </c>
      <c r="B73" s="2">
        <f>SUM(B69:B72)</f>
        <v>11607</v>
      </c>
      <c r="C73" s="2">
        <f t="shared" ref="C73:J73" si="19">SUM(C69:C72)</f>
        <v>12216</v>
      </c>
      <c r="D73" s="2">
        <f t="shared" si="19"/>
        <v>13276</v>
      </c>
      <c r="E73" s="2">
        <f>SUM(E69:E72)</f>
        <v>25492</v>
      </c>
      <c r="F73" s="2">
        <f t="shared" si="19"/>
        <v>6</v>
      </c>
      <c r="G73" s="2">
        <f t="shared" si="19"/>
        <v>46</v>
      </c>
      <c r="H73" s="2">
        <f t="shared" si="19"/>
        <v>23</v>
      </c>
      <c r="I73" s="2">
        <f t="shared" si="19"/>
        <v>27</v>
      </c>
      <c r="J73" s="2">
        <f t="shared" si="19"/>
        <v>-1</v>
      </c>
      <c r="K73" s="61"/>
      <c r="L73" s="65"/>
      <c r="M73" s="58"/>
    </row>
    <row r="74" spans="1:13" ht="15.95" customHeight="1" x14ac:dyDescent="0.15"/>
    <row r="75" spans="1:13" ht="15.95" customHeight="1" thickBot="1" x14ac:dyDescent="0.2">
      <c r="A75" t="s">
        <v>363</v>
      </c>
      <c r="L75" s="22" t="s">
        <v>14</v>
      </c>
    </row>
    <row r="76" spans="1:13" ht="15.95" customHeight="1" x14ac:dyDescent="0.15">
      <c r="A76" s="89" t="s">
        <v>16</v>
      </c>
      <c r="B76" s="90" t="s">
        <v>0</v>
      </c>
      <c r="C76" s="90" t="s">
        <v>1</v>
      </c>
      <c r="D76" s="90" t="s">
        <v>2</v>
      </c>
      <c r="E76" s="90" t="s">
        <v>3</v>
      </c>
      <c r="F76" s="90" t="s">
        <v>12</v>
      </c>
      <c r="G76" s="90" t="s">
        <v>13</v>
      </c>
      <c r="H76" s="90" t="s">
        <v>10</v>
      </c>
      <c r="I76" s="90" t="s">
        <v>11</v>
      </c>
      <c r="J76" s="91" t="s">
        <v>15</v>
      </c>
      <c r="K76" s="90" t="s">
        <v>4</v>
      </c>
      <c r="L76" s="92" t="s">
        <v>5</v>
      </c>
    </row>
    <row r="77" spans="1:13" ht="15.95" customHeight="1" x14ac:dyDescent="0.15">
      <c r="A77" s="95" t="s">
        <v>6</v>
      </c>
      <c r="B77" s="1">
        <v>4398</v>
      </c>
      <c r="C77" s="1">
        <v>4494</v>
      </c>
      <c r="D77" s="1">
        <v>4923</v>
      </c>
      <c r="E77" s="1">
        <f>SUM(C77:D77)</f>
        <v>9417</v>
      </c>
      <c r="F77" s="1">
        <v>10</v>
      </c>
      <c r="G77" s="1">
        <v>19</v>
      </c>
      <c r="H77" s="1">
        <v>10</v>
      </c>
      <c r="I77" s="1">
        <v>16</v>
      </c>
      <c r="J77" s="12">
        <v>1</v>
      </c>
      <c r="K77" s="59"/>
      <c r="L77" s="63"/>
    </row>
    <row r="78" spans="1:13" ht="15.95" customHeight="1" x14ac:dyDescent="0.15">
      <c r="A78" s="95" t="s">
        <v>7</v>
      </c>
      <c r="B78" s="1">
        <v>2357</v>
      </c>
      <c r="C78" s="1">
        <v>2421</v>
      </c>
      <c r="D78" s="1">
        <v>2629</v>
      </c>
      <c r="E78" s="1">
        <f t="shared" ref="E78:E80" si="20">SUM(C78:D78)</f>
        <v>5050</v>
      </c>
      <c r="F78" s="1">
        <v>1</v>
      </c>
      <c r="G78" s="1">
        <v>13</v>
      </c>
      <c r="H78" s="1">
        <v>2</v>
      </c>
      <c r="I78" s="1">
        <v>11</v>
      </c>
      <c r="J78" s="12">
        <v>0</v>
      </c>
      <c r="K78" s="60"/>
      <c r="L78" s="64"/>
    </row>
    <row r="79" spans="1:13" ht="15.95" customHeight="1" x14ac:dyDescent="0.15">
      <c r="A79" s="95" t="s">
        <v>8</v>
      </c>
      <c r="B79" s="1">
        <v>3176</v>
      </c>
      <c r="C79" s="1">
        <v>3349</v>
      </c>
      <c r="D79" s="1">
        <v>3632</v>
      </c>
      <c r="E79" s="1">
        <f t="shared" si="20"/>
        <v>6981</v>
      </c>
      <c r="F79" s="1">
        <v>3</v>
      </c>
      <c r="G79" s="1">
        <v>17</v>
      </c>
      <c r="H79" s="1">
        <v>7</v>
      </c>
      <c r="I79" s="1">
        <v>7</v>
      </c>
      <c r="J79" s="12">
        <v>0</v>
      </c>
      <c r="K79" s="60">
        <v>9757</v>
      </c>
      <c r="L79" s="64">
        <f>(ROUND(K79/E81,4))*100</f>
        <v>38.36</v>
      </c>
    </row>
    <row r="80" spans="1:13" ht="15.95" customHeight="1" thickBot="1" x14ac:dyDescent="0.2">
      <c r="A80" s="96" t="s">
        <v>9</v>
      </c>
      <c r="B80" s="1">
        <v>1658</v>
      </c>
      <c r="C80" s="1">
        <v>1929</v>
      </c>
      <c r="D80" s="1">
        <v>2058</v>
      </c>
      <c r="E80" s="1">
        <f t="shared" si="20"/>
        <v>3987</v>
      </c>
      <c r="F80" s="1">
        <v>1</v>
      </c>
      <c r="G80" s="1">
        <v>8</v>
      </c>
      <c r="H80" s="1">
        <v>3</v>
      </c>
      <c r="I80" s="1">
        <v>4</v>
      </c>
      <c r="J80" s="12">
        <v>0</v>
      </c>
      <c r="K80" s="60"/>
      <c r="L80" s="64"/>
      <c r="M80" s="58"/>
    </row>
    <row r="81" spans="1:13" ht="15.95" customHeight="1" thickBot="1" x14ac:dyDescent="0.2">
      <c r="A81" s="97" t="s">
        <v>17</v>
      </c>
      <c r="B81" s="2">
        <f t="shared" ref="B81:J81" si="21">SUM(B77:B80)</f>
        <v>11589</v>
      </c>
      <c r="C81" s="2">
        <f t="shared" si="21"/>
        <v>12193</v>
      </c>
      <c r="D81" s="2">
        <f>SUM(D77:D80)</f>
        <v>13242</v>
      </c>
      <c r="E81" s="2">
        <f t="shared" si="21"/>
        <v>25435</v>
      </c>
      <c r="F81" s="2">
        <f t="shared" si="21"/>
        <v>15</v>
      </c>
      <c r="G81" s="2">
        <f t="shared" si="21"/>
        <v>57</v>
      </c>
      <c r="H81" s="2">
        <f t="shared" si="21"/>
        <v>22</v>
      </c>
      <c r="I81" s="2">
        <f t="shared" si="21"/>
        <v>38</v>
      </c>
      <c r="J81" s="2">
        <f t="shared" si="21"/>
        <v>1</v>
      </c>
      <c r="K81" s="61"/>
      <c r="L81" s="65"/>
      <c r="M81" s="58"/>
    </row>
    <row r="83" spans="1:13" ht="15.95" customHeight="1" thickBot="1" x14ac:dyDescent="0.2">
      <c r="A83" t="s">
        <v>364</v>
      </c>
      <c r="L83" s="22" t="s">
        <v>14</v>
      </c>
    </row>
    <row r="84" spans="1:13" ht="15.95" customHeight="1" x14ac:dyDescent="0.15">
      <c r="A84" s="89" t="s">
        <v>185</v>
      </c>
      <c r="B84" s="90" t="s">
        <v>186</v>
      </c>
      <c r="C84" s="90" t="s">
        <v>187</v>
      </c>
      <c r="D84" s="90" t="s">
        <v>188</v>
      </c>
      <c r="E84" s="90" t="s">
        <v>189</v>
      </c>
      <c r="F84" s="90" t="s">
        <v>190</v>
      </c>
      <c r="G84" s="90" t="s">
        <v>191</v>
      </c>
      <c r="H84" s="90" t="s">
        <v>192</v>
      </c>
      <c r="I84" s="90" t="s">
        <v>193</v>
      </c>
      <c r="J84" s="91" t="s">
        <v>194</v>
      </c>
      <c r="K84" s="90" t="s">
        <v>202</v>
      </c>
      <c r="L84" s="92" t="s">
        <v>5</v>
      </c>
    </row>
    <row r="85" spans="1:13" ht="15.95" customHeight="1" x14ac:dyDescent="0.15">
      <c r="A85" s="95" t="s">
        <v>195</v>
      </c>
      <c r="B85" s="1">
        <v>4394</v>
      </c>
      <c r="C85" s="1">
        <v>4488</v>
      </c>
      <c r="D85" s="1">
        <v>4908</v>
      </c>
      <c r="E85" s="1">
        <f>SUM(C85:D85)</f>
        <v>9396</v>
      </c>
      <c r="F85" s="1">
        <v>2</v>
      </c>
      <c r="G85" s="1">
        <v>11</v>
      </c>
      <c r="H85" s="1">
        <v>16</v>
      </c>
      <c r="I85" s="1">
        <v>22</v>
      </c>
      <c r="J85" s="12">
        <v>0</v>
      </c>
      <c r="K85" s="59"/>
      <c r="L85" s="63"/>
    </row>
    <row r="86" spans="1:13" ht="15.95" customHeight="1" x14ac:dyDescent="0.15">
      <c r="A86" s="95" t="s">
        <v>196</v>
      </c>
      <c r="B86" s="1">
        <v>2354</v>
      </c>
      <c r="C86" s="1">
        <v>2422</v>
      </c>
      <c r="D86" s="1">
        <v>2628</v>
      </c>
      <c r="E86" s="1">
        <f t="shared" ref="E86:E88" si="22">SUM(C86:D86)</f>
        <v>5050</v>
      </c>
      <c r="F86" s="1">
        <v>1</v>
      </c>
      <c r="G86" s="1">
        <v>10</v>
      </c>
      <c r="H86" s="1">
        <v>5</v>
      </c>
      <c r="I86" s="1">
        <v>3</v>
      </c>
      <c r="J86" s="12">
        <v>0</v>
      </c>
      <c r="K86" s="60"/>
      <c r="L86" s="64"/>
    </row>
    <row r="87" spans="1:13" ht="15.95" customHeight="1" x14ac:dyDescent="0.15">
      <c r="A87" s="95" t="s">
        <v>197</v>
      </c>
      <c r="B87" s="1">
        <v>3161</v>
      </c>
      <c r="C87" s="1">
        <v>3331</v>
      </c>
      <c r="D87" s="1">
        <v>3615</v>
      </c>
      <c r="E87" s="1">
        <f t="shared" si="22"/>
        <v>6946</v>
      </c>
      <c r="F87" s="1">
        <v>3</v>
      </c>
      <c r="G87" s="1">
        <v>19</v>
      </c>
      <c r="H87" s="1">
        <v>2</v>
      </c>
      <c r="I87" s="1">
        <v>16</v>
      </c>
      <c r="J87" s="12">
        <v>0</v>
      </c>
      <c r="K87" s="60">
        <v>9736</v>
      </c>
      <c r="L87" s="64">
        <f>(ROUND(K87/E89,4))*100</f>
        <v>38.36</v>
      </c>
    </row>
    <row r="88" spans="1:13" ht="15.95" customHeight="1" thickBot="1" x14ac:dyDescent="0.2">
      <c r="A88" s="96" t="s">
        <v>198</v>
      </c>
      <c r="B88" s="1">
        <v>1661</v>
      </c>
      <c r="C88" s="1">
        <v>1928</v>
      </c>
      <c r="D88" s="1">
        <v>2058</v>
      </c>
      <c r="E88" s="1">
        <f t="shared" si="22"/>
        <v>3986</v>
      </c>
      <c r="F88" s="1">
        <v>0</v>
      </c>
      <c r="G88" s="1">
        <v>5</v>
      </c>
      <c r="H88" s="1">
        <v>6</v>
      </c>
      <c r="I88" s="1">
        <v>6</v>
      </c>
      <c r="J88" s="12">
        <v>0</v>
      </c>
      <c r="K88" s="60"/>
      <c r="L88" s="64"/>
      <c r="M88" s="58"/>
    </row>
    <row r="89" spans="1:13" ht="15.95" customHeight="1" thickBot="1" x14ac:dyDescent="0.2">
      <c r="A89" s="97" t="s">
        <v>199</v>
      </c>
      <c r="B89" s="2">
        <f t="shared" ref="B89:J89" si="23">SUM(B85:B88)</f>
        <v>11570</v>
      </c>
      <c r="C89" s="2">
        <f t="shared" si="23"/>
        <v>12169</v>
      </c>
      <c r="D89" s="2">
        <f t="shared" si="23"/>
        <v>13209</v>
      </c>
      <c r="E89" s="2">
        <f t="shared" si="23"/>
        <v>25378</v>
      </c>
      <c r="F89" s="2">
        <f t="shared" si="23"/>
        <v>6</v>
      </c>
      <c r="G89" s="2">
        <f t="shared" si="23"/>
        <v>45</v>
      </c>
      <c r="H89" s="2">
        <f t="shared" si="23"/>
        <v>29</v>
      </c>
      <c r="I89" s="2">
        <f t="shared" si="23"/>
        <v>47</v>
      </c>
      <c r="J89" s="2">
        <f t="shared" si="23"/>
        <v>0</v>
      </c>
      <c r="K89" s="61"/>
      <c r="L89" s="65"/>
      <c r="M89" s="58"/>
    </row>
    <row r="90" spans="1:13" ht="15.95" customHeight="1" x14ac:dyDescent="0.15"/>
    <row r="91" spans="1:13" ht="15.95" customHeight="1" thickBot="1" x14ac:dyDescent="0.2">
      <c r="A91" t="s">
        <v>365</v>
      </c>
      <c r="L91" s="22" t="s">
        <v>14</v>
      </c>
    </row>
    <row r="92" spans="1:13" ht="15.95" customHeight="1" x14ac:dyDescent="0.15">
      <c r="A92" s="89" t="s">
        <v>16</v>
      </c>
      <c r="B92" s="90" t="s">
        <v>0</v>
      </c>
      <c r="C92" s="90" t="s">
        <v>1</v>
      </c>
      <c r="D92" s="90" t="s">
        <v>2</v>
      </c>
      <c r="E92" s="90" t="s">
        <v>3</v>
      </c>
      <c r="F92" s="90" t="s">
        <v>12</v>
      </c>
      <c r="G92" s="90" t="s">
        <v>13</v>
      </c>
      <c r="H92" s="90" t="s">
        <v>10</v>
      </c>
      <c r="I92" s="90" t="s">
        <v>11</v>
      </c>
      <c r="J92" s="91" t="s">
        <v>15</v>
      </c>
      <c r="K92" s="90" t="s">
        <v>4</v>
      </c>
      <c r="L92" s="92" t="s">
        <v>5</v>
      </c>
    </row>
    <row r="93" spans="1:13" ht="15.95" customHeight="1" x14ac:dyDescent="0.15">
      <c r="A93" s="95" t="s">
        <v>6</v>
      </c>
      <c r="B93" s="1">
        <v>4366</v>
      </c>
      <c r="C93" s="1">
        <v>4439</v>
      </c>
      <c r="D93" s="1">
        <v>4851</v>
      </c>
      <c r="E93" s="1">
        <f>SUM(C93:D93)</f>
        <v>9290</v>
      </c>
      <c r="F93" s="1">
        <v>5</v>
      </c>
      <c r="G93" s="1">
        <v>16</v>
      </c>
      <c r="H93" s="1">
        <v>145</v>
      </c>
      <c r="I93" s="1">
        <v>242</v>
      </c>
      <c r="J93" s="12">
        <v>1</v>
      </c>
      <c r="K93" s="59"/>
      <c r="L93" s="63"/>
    </row>
    <row r="94" spans="1:13" ht="15.95" customHeight="1" x14ac:dyDescent="0.15">
      <c r="A94" s="95" t="s">
        <v>7</v>
      </c>
      <c r="B94" s="1">
        <v>2349</v>
      </c>
      <c r="C94" s="1">
        <v>2404</v>
      </c>
      <c r="D94" s="1">
        <v>2618</v>
      </c>
      <c r="E94" s="1">
        <f t="shared" ref="E94:E96" si="24">SUM(C94:D94)</f>
        <v>5022</v>
      </c>
      <c r="F94" s="1">
        <v>3</v>
      </c>
      <c r="G94" s="1">
        <v>11</v>
      </c>
      <c r="H94" s="1">
        <v>30</v>
      </c>
      <c r="I94" s="1">
        <v>51</v>
      </c>
      <c r="J94" s="12">
        <v>0</v>
      </c>
      <c r="K94" s="60"/>
      <c r="L94" s="64"/>
    </row>
    <row r="95" spans="1:13" ht="15.95" customHeight="1" x14ac:dyDescent="0.15">
      <c r="A95" s="95" t="s">
        <v>8</v>
      </c>
      <c r="B95" s="1">
        <v>3165</v>
      </c>
      <c r="C95" s="1">
        <v>3311</v>
      </c>
      <c r="D95" s="1">
        <v>3598</v>
      </c>
      <c r="E95" s="1">
        <f t="shared" si="24"/>
        <v>6909</v>
      </c>
      <c r="F95" s="1">
        <v>2</v>
      </c>
      <c r="G95" s="1">
        <v>8</v>
      </c>
      <c r="H95" s="1">
        <v>36</v>
      </c>
      <c r="I95" s="1">
        <v>69</v>
      </c>
      <c r="J95" s="12">
        <v>0</v>
      </c>
      <c r="K95" s="60">
        <v>9727</v>
      </c>
      <c r="L95" s="64">
        <f>(ROUND(K95/E97,4))*100</f>
        <v>38.64</v>
      </c>
    </row>
    <row r="96" spans="1:13" ht="15.95" customHeight="1" thickBot="1" x14ac:dyDescent="0.2">
      <c r="A96" s="96" t="s">
        <v>9</v>
      </c>
      <c r="B96" s="1">
        <v>1657</v>
      </c>
      <c r="C96" s="1">
        <v>1907</v>
      </c>
      <c r="D96" s="1">
        <v>2043</v>
      </c>
      <c r="E96" s="1">
        <f t="shared" si="24"/>
        <v>3950</v>
      </c>
      <c r="F96" s="1">
        <v>1</v>
      </c>
      <c r="G96" s="1">
        <v>4</v>
      </c>
      <c r="H96" s="1">
        <v>28</v>
      </c>
      <c r="I96" s="1">
        <v>58</v>
      </c>
      <c r="J96" s="12">
        <v>1</v>
      </c>
      <c r="K96" s="60"/>
      <c r="L96" s="64"/>
      <c r="M96" s="58"/>
    </row>
    <row r="97" spans="1:13" ht="15.95" customHeight="1" thickBot="1" x14ac:dyDescent="0.2">
      <c r="A97" s="97" t="s">
        <v>17</v>
      </c>
      <c r="B97" s="2">
        <f t="shared" ref="B97:J97" si="25">SUM(B93:B96)</f>
        <v>11537</v>
      </c>
      <c r="C97" s="2">
        <f t="shared" si="25"/>
        <v>12061</v>
      </c>
      <c r="D97" s="2">
        <f t="shared" si="25"/>
        <v>13110</v>
      </c>
      <c r="E97" s="2">
        <f t="shared" si="25"/>
        <v>25171</v>
      </c>
      <c r="F97" s="2">
        <f t="shared" si="25"/>
        <v>11</v>
      </c>
      <c r="G97" s="2">
        <f t="shared" si="25"/>
        <v>39</v>
      </c>
      <c r="H97" s="2">
        <f t="shared" si="25"/>
        <v>239</v>
      </c>
      <c r="I97" s="2">
        <f t="shared" si="25"/>
        <v>420</v>
      </c>
      <c r="J97" s="2">
        <f t="shared" si="25"/>
        <v>2</v>
      </c>
      <c r="K97" s="61"/>
      <c r="L97" s="65"/>
      <c r="M97" s="58"/>
    </row>
    <row r="99" spans="1:13" ht="15.95" hidden="1" customHeight="1" thickBot="1" x14ac:dyDescent="0.2">
      <c r="A99" t="s">
        <v>309</v>
      </c>
      <c r="L99" s="22" t="s">
        <v>14</v>
      </c>
    </row>
    <row r="100" spans="1:13" ht="15.95" hidden="1" customHeight="1" x14ac:dyDescent="0.15">
      <c r="A100" s="15" t="s">
        <v>16</v>
      </c>
      <c r="B100" s="16" t="s">
        <v>0</v>
      </c>
      <c r="C100" s="16" t="s">
        <v>1</v>
      </c>
      <c r="D100" s="16" t="s">
        <v>2</v>
      </c>
      <c r="E100" s="16" t="s">
        <v>3</v>
      </c>
      <c r="F100" s="16" t="s">
        <v>12</v>
      </c>
      <c r="G100" s="16" t="s">
        <v>13</v>
      </c>
      <c r="H100" s="16" t="s">
        <v>10</v>
      </c>
      <c r="I100" s="16" t="s">
        <v>11</v>
      </c>
      <c r="J100" s="17" t="s">
        <v>15</v>
      </c>
      <c r="K100" s="16" t="s">
        <v>4</v>
      </c>
      <c r="L100" s="18" t="s">
        <v>5</v>
      </c>
    </row>
    <row r="101" spans="1:13" ht="15.95" hidden="1" customHeight="1" x14ac:dyDescent="0.15">
      <c r="A101" s="19" t="s">
        <v>6</v>
      </c>
      <c r="B101" s="1"/>
      <c r="C101" s="1"/>
      <c r="D101" s="1"/>
      <c r="E101" s="1">
        <f>SUM(C101:D101)</f>
        <v>0</v>
      </c>
      <c r="F101" s="1"/>
      <c r="G101" s="1"/>
      <c r="H101" s="1"/>
      <c r="I101" s="1"/>
      <c r="J101" s="12"/>
      <c r="K101" s="59"/>
      <c r="L101" s="63"/>
    </row>
    <row r="102" spans="1:13" ht="15.95" hidden="1" customHeight="1" x14ac:dyDescent="0.15">
      <c r="A102" s="19" t="s">
        <v>7</v>
      </c>
      <c r="B102" s="1"/>
      <c r="C102" s="1"/>
      <c r="D102" s="1"/>
      <c r="E102" s="1">
        <f>SUM(C102:D102)</f>
        <v>0</v>
      </c>
      <c r="F102" s="1"/>
      <c r="G102" s="1"/>
      <c r="H102" s="1"/>
      <c r="I102" s="1"/>
      <c r="J102" s="12"/>
      <c r="K102" s="60"/>
      <c r="L102" s="64"/>
    </row>
    <row r="103" spans="1:13" ht="15.95" hidden="1" customHeight="1" x14ac:dyDescent="0.15">
      <c r="A103" s="19" t="s">
        <v>8</v>
      </c>
      <c r="B103" s="1"/>
      <c r="C103" s="1"/>
      <c r="D103" s="1"/>
      <c r="E103" s="1">
        <f>SUM(C103:D103)</f>
        <v>0</v>
      </c>
      <c r="F103" s="1"/>
      <c r="G103" s="1"/>
      <c r="H103" s="1"/>
      <c r="I103" s="1"/>
      <c r="J103" s="12"/>
      <c r="K103" s="60"/>
      <c r="L103" s="64" t="e">
        <f>(ROUND(K103/E105,4))*100</f>
        <v>#DIV/0!</v>
      </c>
    </row>
    <row r="104" spans="1:13" ht="15.95" hidden="1" customHeight="1" thickBot="1" x14ac:dyDescent="0.2">
      <c r="A104" s="20" t="s">
        <v>9</v>
      </c>
      <c r="B104" s="1"/>
      <c r="C104" s="1"/>
      <c r="D104" s="1"/>
      <c r="E104" s="1">
        <f>SUM(C104:D104)</f>
        <v>0</v>
      </c>
      <c r="F104" s="1"/>
      <c r="G104" s="1"/>
      <c r="H104" s="1"/>
      <c r="I104" s="1"/>
      <c r="J104" s="12"/>
      <c r="K104" s="60"/>
      <c r="L104" s="64"/>
    </row>
    <row r="105" spans="1:13" ht="15.95" hidden="1" customHeight="1" thickBot="1" x14ac:dyDescent="0.2">
      <c r="A105" s="21" t="s">
        <v>17</v>
      </c>
      <c r="B105" s="2">
        <f t="shared" ref="B105:J105" si="26">SUM(B101:B104)</f>
        <v>0</v>
      </c>
      <c r="C105" s="2">
        <f t="shared" si="26"/>
        <v>0</v>
      </c>
      <c r="D105" s="2">
        <f t="shared" si="26"/>
        <v>0</v>
      </c>
      <c r="E105" s="2">
        <f t="shared" si="26"/>
        <v>0</v>
      </c>
      <c r="F105" s="2">
        <f t="shared" si="26"/>
        <v>0</v>
      </c>
      <c r="G105" s="2">
        <f t="shared" si="26"/>
        <v>0</v>
      </c>
      <c r="H105" s="2">
        <f t="shared" si="26"/>
        <v>0</v>
      </c>
      <c r="I105" s="2">
        <f t="shared" si="26"/>
        <v>0</v>
      </c>
      <c r="J105" s="2">
        <f t="shared" si="26"/>
        <v>0</v>
      </c>
      <c r="K105" s="61"/>
      <c r="L105" s="65"/>
    </row>
  </sheetData>
  <phoneticPr fontId="2"/>
  <conditionalFormatting sqref="M17 M9 M25 M33 M41 M49 M105 M57 M65 M73 M81 M89 M97">
    <cfRule type="cellIs" dxfId="15" priority="1" stopIfTrue="1" operator="equal">
      <formula>"エラー"</formula>
    </cfRule>
  </conditionalFormatting>
  <pageMargins left="0.78740157480314965" right="0.2" top="0.71" bottom="0.18" header="0.16" footer="0.17"/>
  <pageSetup paperSize="9" scale="97" orientation="portrait" horizontalDpi="300" verticalDpi="300" r:id="rId1"/>
  <headerFooter alignWithMargins="0"/>
  <rowBreaks count="2" manualBreakCount="2">
    <brk id="50" max="11" man="1"/>
    <brk id="10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105"/>
  <sheetViews>
    <sheetView showGridLines="0" view="pageBreakPreview" topLeftCell="A112" zoomScaleNormal="100" zoomScaleSheetLayoutView="100" workbookViewId="0">
      <selection activeCell="N119" sqref="N119"/>
    </sheetView>
  </sheetViews>
  <sheetFormatPr defaultRowHeight="13.5" x14ac:dyDescent="0.15"/>
  <cols>
    <col min="1" max="1" width="10.625" customWidth="1"/>
    <col min="3" max="5" width="8.625" bestFit="1" customWidth="1"/>
    <col min="6" max="7" width="5.375" bestFit="1" customWidth="1"/>
    <col min="8" max="8" width="5.875" bestFit="1" customWidth="1"/>
    <col min="9" max="9" width="5.5" bestFit="1" customWidth="1"/>
    <col min="10" max="10" width="7.125" style="11" bestFit="1" customWidth="1"/>
    <col min="11" max="11" width="9.75" bestFit="1" customWidth="1"/>
    <col min="12" max="12" width="9.625" style="6" customWidth="1"/>
    <col min="13" max="13" width="10.625" style="57" customWidth="1"/>
    <col min="14" max="14" width="20.75" bestFit="1" customWidth="1"/>
    <col min="15" max="16" width="10.625" customWidth="1"/>
    <col min="17" max="17" width="9.625" customWidth="1"/>
    <col min="18" max="21" width="9.125" bestFit="1" customWidth="1"/>
    <col min="22" max="26" width="11" bestFit="1" customWidth="1"/>
  </cols>
  <sheetData>
    <row r="1" spans="1:28" ht="21" x14ac:dyDescent="0.15">
      <c r="A1" s="24" t="s">
        <v>48</v>
      </c>
    </row>
    <row r="2" spans="1:28" ht="17.25" x14ac:dyDescent="0.15">
      <c r="A2" s="23" t="s">
        <v>82</v>
      </c>
    </row>
    <row r="3" spans="1:28" ht="15.95" customHeight="1" thickBot="1" x14ac:dyDescent="0.2">
      <c r="A3" t="s">
        <v>331</v>
      </c>
      <c r="L3" s="22" t="s">
        <v>14</v>
      </c>
      <c r="N3" t="s">
        <v>30</v>
      </c>
    </row>
    <row r="4" spans="1:28" ht="15.95" customHeight="1" x14ac:dyDescent="0.15">
      <c r="A4" s="15" t="s">
        <v>16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12</v>
      </c>
      <c r="G4" s="16" t="s">
        <v>13</v>
      </c>
      <c r="H4" s="16" t="s">
        <v>10</v>
      </c>
      <c r="I4" s="16" t="s">
        <v>11</v>
      </c>
      <c r="J4" s="17" t="s">
        <v>15</v>
      </c>
      <c r="K4" s="16" t="s">
        <v>4</v>
      </c>
      <c r="L4" s="18" t="s">
        <v>5</v>
      </c>
      <c r="N4" t="s">
        <v>32</v>
      </c>
    </row>
    <row r="5" spans="1:28" ht="15.95" customHeight="1" x14ac:dyDescent="0.15">
      <c r="A5" s="19" t="s">
        <v>6</v>
      </c>
      <c r="B5" s="25">
        <v>4424</v>
      </c>
      <c r="C5" s="1">
        <v>4620</v>
      </c>
      <c r="D5" s="1">
        <v>5033</v>
      </c>
      <c r="E5" s="1">
        <f>SUM(C5:D5)</f>
        <v>9653</v>
      </c>
      <c r="F5" s="1">
        <v>4</v>
      </c>
      <c r="G5" s="1">
        <v>18</v>
      </c>
      <c r="H5" s="1">
        <v>113</v>
      </c>
      <c r="I5" s="1">
        <v>38</v>
      </c>
      <c r="J5" s="12">
        <v>1</v>
      </c>
      <c r="K5" s="59"/>
      <c r="L5" s="66"/>
      <c r="N5" s="54" t="s">
        <v>345</v>
      </c>
      <c r="O5" s="55" t="s">
        <v>343</v>
      </c>
      <c r="P5" s="78" t="s">
        <v>68</v>
      </c>
      <c r="Q5" s="33" t="s">
        <v>69</v>
      </c>
      <c r="R5" s="33" t="s">
        <v>70</v>
      </c>
      <c r="S5" s="33" t="s">
        <v>71</v>
      </c>
      <c r="T5" s="33" t="s">
        <v>72</v>
      </c>
      <c r="U5" s="33" t="s">
        <v>73</v>
      </c>
      <c r="V5" s="33" t="s">
        <v>74</v>
      </c>
      <c r="W5" s="33" t="s">
        <v>75</v>
      </c>
      <c r="X5" s="55" t="s">
        <v>344</v>
      </c>
      <c r="Y5" s="33" t="s">
        <v>77</v>
      </c>
      <c r="Z5" s="33" t="s">
        <v>78</v>
      </c>
      <c r="AA5" s="33" t="s">
        <v>81</v>
      </c>
    </row>
    <row r="6" spans="1:28" ht="15.95" customHeight="1" x14ac:dyDescent="0.15">
      <c r="A6" s="19" t="s">
        <v>7</v>
      </c>
      <c r="B6" s="1">
        <v>2397</v>
      </c>
      <c r="C6" s="1">
        <v>2527</v>
      </c>
      <c r="D6" s="1">
        <v>2745</v>
      </c>
      <c r="E6" s="1">
        <f t="shared" ref="E6:E8" si="0">SUM(C6:D6)</f>
        <v>5272</v>
      </c>
      <c r="F6" s="1">
        <v>0</v>
      </c>
      <c r="G6" s="1">
        <v>9</v>
      </c>
      <c r="H6" s="1">
        <v>24</v>
      </c>
      <c r="I6" s="1">
        <v>15</v>
      </c>
      <c r="J6" s="12">
        <v>0</v>
      </c>
      <c r="K6" s="60"/>
      <c r="L6" s="67"/>
      <c r="N6" s="27" t="s">
        <v>6</v>
      </c>
      <c r="O6" s="28">
        <f>E5</f>
        <v>9653</v>
      </c>
      <c r="P6" s="28">
        <f>E13</f>
        <v>9650</v>
      </c>
      <c r="Q6" s="28">
        <f>E21</f>
        <v>9650</v>
      </c>
      <c r="R6" s="28">
        <f>E29</f>
        <v>9642</v>
      </c>
      <c r="S6" s="28">
        <f>E37</f>
        <v>9643</v>
      </c>
      <c r="T6" s="28">
        <f>E45</f>
        <v>9618</v>
      </c>
      <c r="U6" s="28">
        <f>E53</f>
        <v>9606</v>
      </c>
      <c r="V6" s="28">
        <f>E61</f>
        <v>9612</v>
      </c>
      <c r="W6" s="28">
        <f>E69</f>
        <v>9606</v>
      </c>
      <c r="X6" s="28">
        <f>E77</f>
        <v>9609</v>
      </c>
      <c r="Y6" s="28">
        <f>E85</f>
        <v>9602</v>
      </c>
      <c r="Z6" s="28">
        <f>E93</f>
        <v>9438</v>
      </c>
      <c r="AA6" s="28">
        <f>E101</f>
        <v>0</v>
      </c>
    </row>
    <row r="7" spans="1:28" ht="15.95" customHeight="1" x14ac:dyDescent="0.15">
      <c r="A7" s="19" t="s">
        <v>8</v>
      </c>
      <c r="B7" s="1">
        <v>3157</v>
      </c>
      <c r="C7" s="1">
        <v>3364</v>
      </c>
      <c r="D7" s="1">
        <v>3692</v>
      </c>
      <c r="E7" s="1">
        <f t="shared" si="0"/>
        <v>7056</v>
      </c>
      <c r="F7" s="1">
        <v>2</v>
      </c>
      <c r="G7" s="1">
        <v>10</v>
      </c>
      <c r="H7" s="1">
        <v>28</v>
      </c>
      <c r="I7" s="1">
        <v>14</v>
      </c>
      <c r="J7" s="12">
        <v>0</v>
      </c>
      <c r="K7" s="60">
        <v>9757</v>
      </c>
      <c r="L7" s="67">
        <f>(ROUND(K7/E9,4))*100</f>
        <v>37.330000000000005</v>
      </c>
      <c r="N7" s="27" t="s">
        <v>7</v>
      </c>
      <c r="O7" s="28">
        <f>E6</f>
        <v>5272</v>
      </c>
      <c r="P7" s="28">
        <f>E14</f>
        <v>5268</v>
      </c>
      <c r="Q7" s="28">
        <f>E22</f>
        <v>5268</v>
      </c>
      <c r="R7" s="28">
        <f>E30</f>
        <v>5254</v>
      </c>
      <c r="S7" s="28">
        <f>E38</f>
        <v>5253</v>
      </c>
      <c r="T7" s="28">
        <f>E46</f>
        <v>5251</v>
      </c>
      <c r="U7" s="28">
        <f>E54</f>
        <v>5243</v>
      </c>
      <c r="V7" s="28">
        <f>E62</f>
        <v>5238</v>
      </c>
      <c r="W7" s="28">
        <f>E70</f>
        <v>5226</v>
      </c>
      <c r="X7" s="28">
        <f>E78</f>
        <v>5205</v>
      </c>
      <c r="Y7" s="28">
        <f>E86</f>
        <v>5176</v>
      </c>
      <c r="Z7" s="28">
        <f>E94</f>
        <v>5131</v>
      </c>
      <c r="AA7" s="28">
        <f>E102</f>
        <v>0</v>
      </c>
    </row>
    <row r="8" spans="1:28" ht="15.95" customHeight="1" thickBot="1" x14ac:dyDescent="0.2">
      <c r="A8" s="20" t="s">
        <v>9</v>
      </c>
      <c r="B8" s="1">
        <v>1677</v>
      </c>
      <c r="C8" s="1">
        <v>2008</v>
      </c>
      <c r="D8" s="1">
        <v>2147</v>
      </c>
      <c r="E8" s="1">
        <f t="shared" si="0"/>
        <v>4155</v>
      </c>
      <c r="F8" s="1">
        <v>3</v>
      </c>
      <c r="G8" s="1">
        <v>3</v>
      </c>
      <c r="H8" s="1">
        <v>7</v>
      </c>
      <c r="I8" s="1">
        <v>10</v>
      </c>
      <c r="J8" s="12">
        <v>1</v>
      </c>
      <c r="K8" s="60"/>
      <c r="L8" s="67"/>
      <c r="N8" s="27" t="s">
        <v>8</v>
      </c>
      <c r="O8" s="28">
        <f>E7</f>
        <v>7056</v>
      </c>
      <c r="P8" s="28">
        <f>E15</f>
        <v>7052</v>
      </c>
      <c r="Q8" s="28">
        <f>E23</f>
        <v>7047</v>
      </c>
      <c r="R8" s="28">
        <f>E31</f>
        <v>7053</v>
      </c>
      <c r="S8" s="28">
        <f>E39</f>
        <v>7042</v>
      </c>
      <c r="T8" s="28">
        <f>E47</f>
        <v>7045</v>
      </c>
      <c r="U8" s="28">
        <f>E55</f>
        <v>7043</v>
      </c>
      <c r="V8" s="28">
        <f>E63</f>
        <v>7027</v>
      </c>
      <c r="W8" s="28">
        <f>E71</f>
        <v>7019</v>
      </c>
      <c r="X8" s="28">
        <f>E79</f>
        <v>7012</v>
      </c>
      <c r="Y8" s="28">
        <f>E87</f>
        <v>7007</v>
      </c>
      <c r="Z8" s="28">
        <f>E95</f>
        <v>6998</v>
      </c>
      <c r="AA8" s="28">
        <f>E103</f>
        <v>0</v>
      </c>
    </row>
    <row r="9" spans="1:28" ht="15.95" customHeight="1" thickBot="1" x14ac:dyDescent="0.2">
      <c r="A9" s="21" t="s">
        <v>17</v>
      </c>
      <c r="B9" s="2">
        <f>SUM(B5:B8)</f>
        <v>11655</v>
      </c>
      <c r="C9" s="2">
        <f>SUM(C5:C8)</f>
        <v>12519</v>
      </c>
      <c r="D9" s="2">
        <f>SUM(D5:D8)</f>
        <v>13617</v>
      </c>
      <c r="E9" s="2">
        <f>SUM(E5:E8)</f>
        <v>26136</v>
      </c>
      <c r="F9" s="2">
        <f t="shared" ref="F9:I9" si="1">SUM(F5:F8)</f>
        <v>9</v>
      </c>
      <c r="G9" s="2">
        <f t="shared" si="1"/>
        <v>40</v>
      </c>
      <c r="H9" s="2">
        <f t="shared" si="1"/>
        <v>172</v>
      </c>
      <c r="I9" s="2">
        <f t="shared" si="1"/>
        <v>77</v>
      </c>
      <c r="J9" s="2">
        <f>SUM(J5:J8)</f>
        <v>2</v>
      </c>
      <c r="K9" s="61"/>
      <c r="L9" s="68"/>
      <c r="N9" s="27" t="s">
        <v>9</v>
      </c>
      <c r="O9" s="28">
        <f>E8</f>
        <v>4155</v>
      </c>
      <c r="P9" s="28">
        <f>E16</f>
        <v>4154</v>
      </c>
      <c r="Q9" s="28">
        <f>E24</f>
        <v>4152</v>
      </c>
      <c r="R9" s="28">
        <f>E32</f>
        <v>4150</v>
      </c>
      <c r="S9" s="28">
        <f>E40</f>
        <v>4148</v>
      </c>
      <c r="T9" s="28">
        <f>E48</f>
        <v>4156</v>
      </c>
      <c r="U9" s="28">
        <f>E56</f>
        <v>4144</v>
      </c>
      <c r="V9" s="28">
        <f>E64</f>
        <v>4135</v>
      </c>
      <c r="W9" s="28">
        <f>E72</f>
        <v>4125</v>
      </c>
      <c r="X9" s="28">
        <f>E80</f>
        <v>4117</v>
      </c>
      <c r="Y9" s="28">
        <f>E88</f>
        <v>4104</v>
      </c>
      <c r="Z9" s="28">
        <f>E96</f>
        <v>4059</v>
      </c>
      <c r="AA9" s="28">
        <f>E104</f>
        <v>0</v>
      </c>
    </row>
    <row r="10" spans="1:28" ht="15.95" customHeight="1" x14ac:dyDescent="0.15">
      <c r="N10" s="27" t="s">
        <v>33</v>
      </c>
      <c r="O10" s="28">
        <f t="shared" ref="O10:Z10" si="2">SUM(O6:O9)</f>
        <v>26136</v>
      </c>
      <c r="P10" s="28">
        <f t="shared" si="2"/>
        <v>26124</v>
      </c>
      <c r="Q10" s="28">
        <f>SUM(Q6:Q9)</f>
        <v>26117</v>
      </c>
      <c r="R10" s="28">
        <f t="shared" si="2"/>
        <v>26099</v>
      </c>
      <c r="S10" s="28">
        <f t="shared" si="2"/>
        <v>26086</v>
      </c>
      <c r="T10" s="28">
        <f t="shared" si="2"/>
        <v>26070</v>
      </c>
      <c r="U10" s="28">
        <f t="shared" si="2"/>
        <v>26036</v>
      </c>
      <c r="V10" s="28">
        <f t="shared" si="2"/>
        <v>26012</v>
      </c>
      <c r="W10" s="28">
        <f t="shared" si="2"/>
        <v>25976</v>
      </c>
      <c r="X10" s="28">
        <f t="shared" si="2"/>
        <v>25943</v>
      </c>
      <c r="Y10" s="28">
        <f t="shared" si="2"/>
        <v>25889</v>
      </c>
      <c r="Z10" s="28">
        <f t="shared" si="2"/>
        <v>25626</v>
      </c>
      <c r="AA10" s="28">
        <f>E105</f>
        <v>0</v>
      </c>
    </row>
    <row r="11" spans="1:28" ht="15.95" customHeight="1" thickBot="1" x14ac:dyDescent="0.2">
      <c r="A11" t="s">
        <v>332</v>
      </c>
      <c r="L11" s="22" t="s">
        <v>14</v>
      </c>
      <c r="N11" s="27" t="s">
        <v>34</v>
      </c>
      <c r="O11" s="29">
        <f>IF(O6=0,"",(O10-H３１年度!E97))</f>
        <v>66</v>
      </c>
      <c r="P11" s="29">
        <f>IF(P6=0,"",(P10-O10))</f>
        <v>-12</v>
      </c>
      <c r="Q11" s="29">
        <f>IF(Q6=0,"",(Q10-P10))</f>
        <v>-7</v>
      </c>
      <c r="R11" s="29">
        <f t="shared" ref="R11:AA11" si="3">IF(R6=0,"",(R10-Q10))</f>
        <v>-18</v>
      </c>
      <c r="S11" s="29">
        <f t="shared" si="3"/>
        <v>-13</v>
      </c>
      <c r="T11" s="29">
        <f t="shared" si="3"/>
        <v>-16</v>
      </c>
      <c r="U11" s="29">
        <f t="shared" si="3"/>
        <v>-34</v>
      </c>
      <c r="V11" s="29">
        <f t="shared" si="3"/>
        <v>-24</v>
      </c>
      <c r="W11" s="29">
        <f t="shared" si="3"/>
        <v>-36</v>
      </c>
      <c r="X11" s="29">
        <f t="shared" si="3"/>
        <v>-33</v>
      </c>
      <c r="Y11" s="29">
        <f t="shared" si="3"/>
        <v>-54</v>
      </c>
      <c r="Z11" s="29">
        <f t="shared" si="3"/>
        <v>-263</v>
      </c>
      <c r="AA11" s="29" t="str">
        <f t="shared" si="3"/>
        <v/>
      </c>
    </row>
    <row r="12" spans="1:28" ht="15.95" customHeight="1" x14ac:dyDescent="0.15">
      <c r="A12" s="15" t="s">
        <v>16</v>
      </c>
      <c r="B12" s="16" t="s">
        <v>0</v>
      </c>
      <c r="C12" s="16" t="s">
        <v>1</v>
      </c>
      <c r="D12" s="16" t="s">
        <v>2</v>
      </c>
      <c r="E12" s="16" t="s">
        <v>3</v>
      </c>
      <c r="F12" s="16" t="s">
        <v>12</v>
      </c>
      <c r="G12" s="16" t="s">
        <v>13</v>
      </c>
      <c r="H12" s="16" t="s">
        <v>10</v>
      </c>
      <c r="I12" s="16" t="s">
        <v>11</v>
      </c>
      <c r="J12" s="17" t="s">
        <v>15</v>
      </c>
      <c r="K12" s="16" t="s">
        <v>4</v>
      </c>
      <c r="L12" s="18" t="s">
        <v>5</v>
      </c>
    </row>
    <row r="13" spans="1:28" ht="15.95" customHeight="1" x14ac:dyDescent="0.15">
      <c r="A13" s="19" t="s">
        <v>6</v>
      </c>
      <c r="B13" s="1">
        <v>4421</v>
      </c>
      <c r="C13" s="1">
        <v>4617</v>
      </c>
      <c r="D13" s="1">
        <v>5033</v>
      </c>
      <c r="E13" s="1">
        <f>SUM(C13:D13)</f>
        <v>9650</v>
      </c>
      <c r="F13" s="1">
        <v>5</v>
      </c>
      <c r="G13" s="1">
        <v>9</v>
      </c>
      <c r="H13" s="1">
        <v>10</v>
      </c>
      <c r="I13" s="1">
        <v>10</v>
      </c>
      <c r="J13" s="12">
        <v>0</v>
      </c>
      <c r="K13" s="59"/>
      <c r="L13" s="66"/>
      <c r="N13" t="s">
        <v>30</v>
      </c>
    </row>
    <row r="14" spans="1:28" ht="15.95" customHeight="1" x14ac:dyDescent="0.15">
      <c r="A14" s="19" t="s">
        <v>7</v>
      </c>
      <c r="B14" s="1">
        <v>2401</v>
      </c>
      <c r="C14" s="1">
        <v>2527</v>
      </c>
      <c r="D14" s="1">
        <v>2741</v>
      </c>
      <c r="E14" s="1">
        <f t="shared" ref="E14:E16" si="4">SUM(C14:D14)</f>
        <v>5268</v>
      </c>
      <c r="F14" s="1">
        <v>0</v>
      </c>
      <c r="G14" s="1">
        <v>10</v>
      </c>
      <c r="H14" s="1">
        <v>9</v>
      </c>
      <c r="I14" s="1">
        <v>5</v>
      </c>
      <c r="J14" s="12">
        <v>0</v>
      </c>
      <c r="K14" s="60"/>
      <c r="L14" s="67"/>
      <c r="N14" t="s">
        <v>35</v>
      </c>
    </row>
    <row r="15" spans="1:28" ht="15.95" customHeight="1" x14ac:dyDescent="0.15">
      <c r="A15" s="19" t="s">
        <v>8</v>
      </c>
      <c r="B15" s="1">
        <v>3164</v>
      </c>
      <c r="C15" s="1">
        <v>3363</v>
      </c>
      <c r="D15" s="1">
        <v>3689</v>
      </c>
      <c r="E15" s="1">
        <f t="shared" si="4"/>
        <v>7052</v>
      </c>
      <c r="F15" s="1">
        <v>1</v>
      </c>
      <c r="G15" s="1">
        <v>6</v>
      </c>
      <c r="H15" s="1">
        <v>12</v>
      </c>
      <c r="I15" s="1">
        <v>10</v>
      </c>
      <c r="J15" s="12">
        <v>0</v>
      </c>
      <c r="K15" s="60">
        <v>9766</v>
      </c>
      <c r="L15" s="67">
        <f>(ROUND(K15/E17,4))*100</f>
        <v>37.380000000000003</v>
      </c>
      <c r="N15" s="54" t="s">
        <v>345</v>
      </c>
      <c r="O15" s="55" t="s">
        <v>346</v>
      </c>
      <c r="P15" s="78" t="s">
        <v>347</v>
      </c>
      <c r="Q15" s="33" t="s">
        <v>38</v>
      </c>
      <c r="R15" s="33" t="s">
        <v>39</v>
      </c>
      <c r="S15" s="33" t="s">
        <v>40</v>
      </c>
      <c r="T15" s="33" t="s">
        <v>41</v>
      </c>
      <c r="U15" s="33" t="s">
        <v>42</v>
      </c>
      <c r="V15" s="33" t="s">
        <v>43</v>
      </c>
      <c r="W15" s="33" t="s">
        <v>44</v>
      </c>
      <c r="X15" s="55" t="s">
        <v>348</v>
      </c>
      <c r="Y15" s="33" t="s">
        <v>46</v>
      </c>
      <c r="Z15" s="33" t="s">
        <v>47</v>
      </c>
      <c r="AA15" s="33" t="s">
        <v>63</v>
      </c>
    </row>
    <row r="16" spans="1:28" ht="15.95" customHeight="1" thickBot="1" x14ac:dyDescent="0.2">
      <c r="A16" s="20" t="s">
        <v>9</v>
      </c>
      <c r="B16" s="1">
        <v>1679</v>
      </c>
      <c r="C16" s="1">
        <v>2007</v>
      </c>
      <c r="D16" s="1">
        <v>2147</v>
      </c>
      <c r="E16" s="1">
        <f t="shared" si="4"/>
        <v>4154</v>
      </c>
      <c r="F16" s="1">
        <v>2</v>
      </c>
      <c r="G16" s="1">
        <v>4</v>
      </c>
      <c r="H16" s="1">
        <v>5</v>
      </c>
      <c r="I16" s="1">
        <v>2</v>
      </c>
      <c r="J16" s="12">
        <v>0</v>
      </c>
      <c r="K16" s="60"/>
      <c r="L16" s="67"/>
      <c r="N16" s="27" t="s">
        <v>10</v>
      </c>
      <c r="O16" s="38">
        <f>H9</f>
        <v>172</v>
      </c>
      <c r="P16" s="36">
        <f>H17</f>
        <v>36</v>
      </c>
      <c r="Q16" s="38">
        <f>H25</f>
        <v>29</v>
      </c>
      <c r="R16" s="86">
        <f>H33</f>
        <v>33</v>
      </c>
      <c r="S16" s="34">
        <f>H41</f>
        <v>43</v>
      </c>
      <c r="T16" s="38">
        <f>H49</f>
        <v>49</v>
      </c>
      <c r="U16" s="34">
        <f>H57</f>
        <v>38</v>
      </c>
      <c r="V16" s="34">
        <f>H65</f>
        <v>19</v>
      </c>
      <c r="W16" s="34">
        <f>H73</f>
        <v>32</v>
      </c>
      <c r="X16" s="34">
        <f>H81</f>
        <v>35</v>
      </c>
      <c r="Y16" s="34">
        <f>H89</f>
        <v>24</v>
      </c>
      <c r="Z16" s="34">
        <f>H97</f>
        <v>224</v>
      </c>
      <c r="AA16" s="38">
        <f>H105</f>
        <v>0</v>
      </c>
      <c r="AB16" s="87">
        <f>SUM(O16:Z16)</f>
        <v>734</v>
      </c>
    </row>
    <row r="17" spans="1:28" ht="15.95" customHeight="1" thickBot="1" x14ac:dyDescent="0.2">
      <c r="A17" s="21" t="s">
        <v>17</v>
      </c>
      <c r="B17" s="2">
        <f t="shared" ref="B17:J17" si="5">SUM(B13:B16)</f>
        <v>11665</v>
      </c>
      <c r="C17" s="2">
        <f t="shared" si="5"/>
        <v>12514</v>
      </c>
      <c r="D17" s="2">
        <f t="shared" si="5"/>
        <v>13610</v>
      </c>
      <c r="E17" s="2">
        <f t="shared" si="5"/>
        <v>26124</v>
      </c>
      <c r="F17" s="2">
        <f t="shared" si="5"/>
        <v>8</v>
      </c>
      <c r="G17" s="2">
        <f t="shared" si="5"/>
        <v>29</v>
      </c>
      <c r="H17" s="2">
        <f t="shared" si="5"/>
        <v>36</v>
      </c>
      <c r="I17" s="2">
        <f t="shared" si="5"/>
        <v>27</v>
      </c>
      <c r="J17" s="2">
        <f t="shared" si="5"/>
        <v>0</v>
      </c>
      <c r="K17" s="61"/>
      <c r="L17" s="68"/>
      <c r="N17" s="27" t="s">
        <v>11</v>
      </c>
      <c r="O17" s="34">
        <f>I9</f>
        <v>77</v>
      </c>
      <c r="P17" s="34">
        <f>I17</f>
        <v>27</v>
      </c>
      <c r="Q17" s="38">
        <f>I25</f>
        <v>30</v>
      </c>
      <c r="R17" s="34">
        <f>I33</f>
        <v>43</v>
      </c>
      <c r="S17" s="34">
        <f>I41</f>
        <v>34</v>
      </c>
      <c r="T17" s="34">
        <f>I49</f>
        <v>50</v>
      </c>
      <c r="U17" s="34">
        <f>I57</f>
        <v>48</v>
      </c>
      <c r="V17" s="34">
        <f>I65</f>
        <v>20</v>
      </c>
      <c r="W17" s="34">
        <f>I73</f>
        <v>28</v>
      </c>
      <c r="X17" s="36">
        <f>I81</f>
        <v>30</v>
      </c>
      <c r="Y17" s="34">
        <f>I89</f>
        <v>47</v>
      </c>
      <c r="Z17" s="34">
        <f>I97</f>
        <v>457</v>
      </c>
      <c r="AA17" s="38">
        <f>I105</f>
        <v>0</v>
      </c>
      <c r="AB17" s="87">
        <f>SUM(O17:Z17)</f>
        <v>891</v>
      </c>
    </row>
    <row r="18" spans="1:28" ht="15.95" customHeight="1" x14ac:dyDescent="0.15">
      <c r="F18" s="39"/>
      <c r="G18" s="39"/>
      <c r="H18" s="39"/>
      <c r="I18" s="39"/>
    </row>
    <row r="19" spans="1:28" ht="15.95" customHeight="1" thickBot="1" x14ac:dyDescent="0.2">
      <c r="A19" t="s">
        <v>333</v>
      </c>
      <c r="L19" s="22" t="s">
        <v>14</v>
      </c>
    </row>
    <row r="20" spans="1:28" ht="15.95" customHeight="1" x14ac:dyDescent="0.15">
      <c r="A20" s="15" t="s">
        <v>158</v>
      </c>
      <c r="B20" s="16" t="s">
        <v>159</v>
      </c>
      <c r="C20" s="16" t="s">
        <v>160</v>
      </c>
      <c r="D20" s="16" t="s">
        <v>161</v>
      </c>
      <c r="E20" s="16" t="s">
        <v>162</v>
      </c>
      <c r="F20" s="16" t="s">
        <v>163</v>
      </c>
      <c r="G20" s="16" t="s">
        <v>164</v>
      </c>
      <c r="H20" s="16" t="s">
        <v>165</v>
      </c>
      <c r="I20" s="16" t="s">
        <v>166</v>
      </c>
      <c r="J20" s="17" t="s">
        <v>167</v>
      </c>
      <c r="K20" s="16" t="s">
        <v>4</v>
      </c>
      <c r="L20" s="18" t="s">
        <v>5</v>
      </c>
      <c r="R20" s="35" t="s">
        <v>474</v>
      </c>
      <c r="S20" s="35" t="s">
        <v>475</v>
      </c>
      <c r="T20" s="35" t="s">
        <v>476</v>
      </c>
      <c r="U20" s="99" t="s">
        <v>477</v>
      </c>
    </row>
    <row r="21" spans="1:28" ht="15.95" customHeight="1" x14ac:dyDescent="0.15">
      <c r="A21" s="19" t="s">
        <v>168</v>
      </c>
      <c r="B21" s="1">
        <v>4428</v>
      </c>
      <c r="C21" s="1">
        <v>4620</v>
      </c>
      <c r="D21" s="1">
        <v>5030</v>
      </c>
      <c r="E21" s="1">
        <f>SUM(C21:D21)</f>
        <v>9650</v>
      </c>
      <c r="F21" s="1">
        <v>7</v>
      </c>
      <c r="G21" s="1">
        <v>6</v>
      </c>
      <c r="H21" s="1">
        <v>13</v>
      </c>
      <c r="I21" s="1">
        <v>11</v>
      </c>
      <c r="J21" s="12">
        <v>0</v>
      </c>
      <c r="K21" s="59"/>
      <c r="L21" s="63"/>
      <c r="Q21" t="s">
        <v>10</v>
      </c>
      <c r="R21" s="35">
        <f>H３１年度!X16</f>
        <v>28</v>
      </c>
      <c r="S21" s="35">
        <f>H３１年度!Y16</f>
        <v>33</v>
      </c>
      <c r="T21" s="35">
        <f>H３１年度!Z16</f>
        <v>243</v>
      </c>
      <c r="U21" s="1">
        <f>SUM(R21:T21,O16:W16)</f>
        <v>755</v>
      </c>
    </row>
    <row r="22" spans="1:28" ht="15.95" customHeight="1" x14ac:dyDescent="0.15">
      <c r="A22" s="19" t="s">
        <v>169</v>
      </c>
      <c r="B22" s="1">
        <v>2405</v>
      </c>
      <c r="C22" s="1">
        <v>2524</v>
      </c>
      <c r="D22" s="1">
        <v>2744</v>
      </c>
      <c r="E22" s="1">
        <f t="shared" ref="E22:E24" si="6">SUM(C22:D22)</f>
        <v>5268</v>
      </c>
      <c r="F22" s="1">
        <v>4</v>
      </c>
      <c r="G22" s="1">
        <v>5</v>
      </c>
      <c r="H22" s="1">
        <v>6</v>
      </c>
      <c r="I22" s="1">
        <v>5</v>
      </c>
      <c r="J22" s="12">
        <v>0</v>
      </c>
      <c r="K22" s="60"/>
      <c r="L22" s="64"/>
      <c r="Q22" t="s">
        <v>11</v>
      </c>
      <c r="R22" s="35">
        <f>H３１年度!X17</f>
        <v>34</v>
      </c>
      <c r="S22" s="35">
        <f>H３１年度!Y17</f>
        <v>49</v>
      </c>
      <c r="T22" s="35">
        <f>H３１年度!Z17</f>
        <v>479</v>
      </c>
      <c r="U22" s="35">
        <f>SUM(R22:T22,O17:W17)</f>
        <v>919</v>
      </c>
    </row>
    <row r="23" spans="1:28" ht="15.95" customHeight="1" x14ac:dyDescent="0.15">
      <c r="A23" s="19" t="s">
        <v>170</v>
      </c>
      <c r="B23" s="1">
        <v>3164</v>
      </c>
      <c r="C23" s="1">
        <v>3361</v>
      </c>
      <c r="D23" s="1">
        <v>3686</v>
      </c>
      <c r="E23" s="1">
        <f t="shared" si="6"/>
        <v>7047</v>
      </c>
      <c r="F23" s="1">
        <v>4</v>
      </c>
      <c r="G23" s="1">
        <v>10</v>
      </c>
      <c r="H23" s="1">
        <v>7</v>
      </c>
      <c r="I23" s="1">
        <v>9</v>
      </c>
      <c r="J23" s="12">
        <v>0</v>
      </c>
      <c r="K23" s="60">
        <v>9757</v>
      </c>
      <c r="L23" s="64">
        <f>(ROUND(K23/E25,4))*100</f>
        <v>37.36</v>
      </c>
    </row>
    <row r="24" spans="1:28" ht="15.95" customHeight="1" thickBot="1" x14ac:dyDescent="0.2">
      <c r="A24" s="20" t="s">
        <v>171</v>
      </c>
      <c r="B24" s="1">
        <v>1683</v>
      </c>
      <c r="C24" s="1">
        <v>2006</v>
      </c>
      <c r="D24" s="1">
        <v>2146</v>
      </c>
      <c r="E24" s="1">
        <f t="shared" si="6"/>
        <v>4152</v>
      </c>
      <c r="F24" s="1">
        <v>3</v>
      </c>
      <c r="G24" s="1">
        <v>3</v>
      </c>
      <c r="H24" s="1">
        <v>3</v>
      </c>
      <c r="I24" s="1">
        <v>5</v>
      </c>
      <c r="J24" s="12">
        <v>0</v>
      </c>
      <c r="K24" s="60"/>
      <c r="L24" s="64"/>
    </row>
    <row r="25" spans="1:28" ht="15.95" customHeight="1" thickBot="1" x14ac:dyDescent="0.2">
      <c r="A25" s="21" t="s">
        <v>172</v>
      </c>
      <c r="B25" s="2">
        <f t="shared" ref="B25:J25" si="7">SUM(B21:B24)</f>
        <v>11680</v>
      </c>
      <c r="C25" s="2">
        <f t="shared" si="7"/>
        <v>12511</v>
      </c>
      <c r="D25" s="2">
        <f t="shared" si="7"/>
        <v>13606</v>
      </c>
      <c r="E25" s="2">
        <f t="shared" si="7"/>
        <v>26117</v>
      </c>
      <c r="F25" s="2">
        <f t="shared" si="7"/>
        <v>18</v>
      </c>
      <c r="G25" s="2">
        <f t="shared" si="7"/>
        <v>24</v>
      </c>
      <c r="H25" s="2">
        <f t="shared" si="7"/>
        <v>29</v>
      </c>
      <c r="I25" s="2">
        <f t="shared" si="7"/>
        <v>30</v>
      </c>
      <c r="J25" s="2">
        <f t="shared" si="7"/>
        <v>0</v>
      </c>
      <c r="K25" s="61"/>
      <c r="L25" s="65"/>
    </row>
    <row r="26" spans="1:28" ht="15.95" customHeight="1" x14ac:dyDescent="0.15"/>
    <row r="27" spans="1:28" ht="15.95" customHeight="1" thickBot="1" x14ac:dyDescent="0.2">
      <c r="A27" t="s">
        <v>334</v>
      </c>
      <c r="L27" s="22" t="s">
        <v>14</v>
      </c>
    </row>
    <row r="28" spans="1:28" ht="15.95" customHeight="1" x14ac:dyDescent="0.15">
      <c r="A28" s="15" t="s">
        <v>16</v>
      </c>
      <c r="B28" s="16" t="s">
        <v>0</v>
      </c>
      <c r="C28" s="16" t="s">
        <v>1</v>
      </c>
      <c r="D28" s="16" t="s">
        <v>2</v>
      </c>
      <c r="E28" s="16" t="s">
        <v>3</v>
      </c>
      <c r="F28" s="16" t="s">
        <v>12</v>
      </c>
      <c r="G28" s="16" t="s">
        <v>13</v>
      </c>
      <c r="H28" s="16" t="s">
        <v>10</v>
      </c>
      <c r="I28" s="16" t="s">
        <v>11</v>
      </c>
      <c r="J28" s="17" t="s">
        <v>15</v>
      </c>
      <c r="K28" s="16" t="s">
        <v>4</v>
      </c>
      <c r="L28" s="18" t="s">
        <v>5</v>
      </c>
    </row>
    <row r="29" spans="1:28" ht="15.95" customHeight="1" x14ac:dyDescent="0.15">
      <c r="A29" s="19" t="s">
        <v>6</v>
      </c>
      <c r="B29" s="79">
        <v>4429</v>
      </c>
      <c r="C29" s="79">
        <v>4615</v>
      </c>
      <c r="D29" s="79">
        <v>5027</v>
      </c>
      <c r="E29" s="79">
        <f>SUM(C29:D29)</f>
        <v>9642</v>
      </c>
      <c r="F29" s="79">
        <v>6</v>
      </c>
      <c r="G29" s="79">
        <v>11</v>
      </c>
      <c r="H29" s="79">
        <v>21</v>
      </c>
      <c r="I29" s="79">
        <v>25</v>
      </c>
      <c r="J29" s="80">
        <v>0</v>
      </c>
      <c r="K29" s="81"/>
      <c r="L29" s="63"/>
    </row>
    <row r="30" spans="1:28" ht="15.95" customHeight="1" x14ac:dyDescent="0.15">
      <c r="A30" s="19" t="s">
        <v>7</v>
      </c>
      <c r="B30" s="79">
        <v>2403</v>
      </c>
      <c r="C30" s="79">
        <v>2518</v>
      </c>
      <c r="D30" s="79">
        <v>2736</v>
      </c>
      <c r="E30" s="79">
        <f t="shared" ref="E30:E32" si="8">SUM(C30:D30)</f>
        <v>5254</v>
      </c>
      <c r="F30" s="79">
        <v>3</v>
      </c>
      <c r="G30" s="79">
        <v>6</v>
      </c>
      <c r="H30" s="79">
        <v>2</v>
      </c>
      <c r="I30" s="79">
        <v>6</v>
      </c>
      <c r="J30" s="80">
        <v>1</v>
      </c>
      <c r="K30" s="82"/>
      <c r="L30" s="64"/>
    </row>
    <row r="31" spans="1:28" ht="15.95" customHeight="1" x14ac:dyDescent="0.15">
      <c r="A31" s="19" t="s">
        <v>8</v>
      </c>
      <c r="B31" s="79">
        <v>3166</v>
      </c>
      <c r="C31" s="79">
        <v>3362</v>
      </c>
      <c r="D31" s="79">
        <v>3691</v>
      </c>
      <c r="E31" s="79">
        <f t="shared" si="8"/>
        <v>7053</v>
      </c>
      <c r="F31" s="79">
        <v>5</v>
      </c>
      <c r="G31" s="79">
        <v>4</v>
      </c>
      <c r="H31" s="79">
        <v>9</v>
      </c>
      <c r="I31" s="79">
        <v>8</v>
      </c>
      <c r="J31" s="80">
        <v>0</v>
      </c>
      <c r="K31" s="82">
        <v>9768</v>
      </c>
      <c r="L31" s="64">
        <f>(ROUND(K31/E33,4))*100</f>
        <v>37.43</v>
      </c>
    </row>
    <row r="32" spans="1:28" ht="15.95" customHeight="1" thickBot="1" x14ac:dyDescent="0.2">
      <c r="A32" s="20" t="s">
        <v>9</v>
      </c>
      <c r="B32" s="79">
        <v>1685</v>
      </c>
      <c r="C32" s="79">
        <v>2006</v>
      </c>
      <c r="D32" s="79">
        <v>2144</v>
      </c>
      <c r="E32" s="79">
        <f t="shared" si="8"/>
        <v>4150</v>
      </c>
      <c r="F32" s="79">
        <v>2</v>
      </c>
      <c r="G32" s="79">
        <v>4</v>
      </c>
      <c r="H32" s="79">
        <v>1</v>
      </c>
      <c r="I32" s="79">
        <v>4</v>
      </c>
      <c r="J32" s="80">
        <v>0</v>
      </c>
      <c r="K32" s="82"/>
      <c r="L32" s="64"/>
    </row>
    <row r="33" spans="1:13" ht="15.95" customHeight="1" thickBot="1" x14ac:dyDescent="0.2">
      <c r="A33" s="21" t="s">
        <v>17</v>
      </c>
      <c r="B33" s="83">
        <f>SUM(B29:B32)</f>
        <v>11683</v>
      </c>
      <c r="C33" s="83">
        <f t="shared" ref="C33:J33" si="9">SUM(C29:C32)</f>
        <v>12501</v>
      </c>
      <c r="D33" s="83">
        <f t="shared" si="9"/>
        <v>13598</v>
      </c>
      <c r="E33" s="83">
        <f t="shared" si="9"/>
        <v>26099</v>
      </c>
      <c r="F33" s="83">
        <f t="shared" si="9"/>
        <v>16</v>
      </c>
      <c r="G33" s="83">
        <f t="shared" si="9"/>
        <v>25</v>
      </c>
      <c r="H33" s="83">
        <f t="shared" si="9"/>
        <v>33</v>
      </c>
      <c r="I33" s="83">
        <f t="shared" si="9"/>
        <v>43</v>
      </c>
      <c r="J33" s="83">
        <f t="shared" si="9"/>
        <v>1</v>
      </c>
      <c r="K33" s="84"/>
      <c r="L33" s="65"/>
    </row>
    <row r="34" spans="1:13" ht="15.95" customHeight="1" x14ac:dyDescent="0.15">
      <c r="K34" s="37"/>
      <c r="L34" s="26" t="str">
        <f>IF(K34=0,"",ROUND(K34/E33,4)*100)</f>
        <v/>
      </c>
    </row>
    <row r="35" spans="1:13" ht="15.95" customHeight="1" thickBot="1" x14ac:dyDescent="0.2">
      <c r="A35" t="s">
        <v>335</v>
      </c>
      <c r="L35" s="22" t="s">
        <v>14</v>
      </c>
    </row>
    <row r="36" spans="1:13" ht="15.95" customHeight="1" x14ac:dyDescent="0.15">
      <c r="A36" s="15" t="s">
        <v>185</v>
      </c>
      <c r="B36" s="16" t="s">
        <v>186</v>
      </c>
      <c r="C36" s="16" t="s">
        <v>187</v>
      </c>
      <c r="D36" s="16" t="s">
        <v>188</v>
      </c>
      <c r="E36" s="16" t="s">
        <v>189</v>
      </c>
      <c r="F36" s="41" t="s">
        <v>190</v>
      </c>
      <c r="G36" s="41" t="s">
        <v>191</v>
      </c>
      <c r="H36" s="41" t="s">
        <v>192</v>
      </c>
      <c r="I36" s="41" t="s">
        <v>193</v>
      </c>
      <c r="J36" s="42" t="s">
        <v>194</v>
      </c>
      <c r="K36" s="16" t="s">
        <v>4</v>
      </c>
      <c r="L36" s="18" t="s">
        <v>5</v>
      </c>
    </row>
    <row r="37" spans="1:13" ht="15.95" customHeight="1" x14ac:dyDescent="0.15">
      <c r="A37" s="19" t="s">
        <v>195</v>
      </c>
      <c r="B37" s="51">
        <v>4430</v>
      </c>
      <c r="C37" s="51">
        <v>4610</v>
      </c>
      <c r="D37" s="51">
        <v>5033</v>
      </c>
      <c r="E37" s="1">
        <f>SUM(C37:D37)</f>
        <v>9643</v>
      </c>
      <c r="F37" s="1">
        <v>9</v>
      </c>
      <c r="G37" s="1">
        <v>15</v>
      </c>
      <c r="H37" s="1">
        <v>13</v>
      </c>
      <c r="I37" s="1">
        <v>12</v>
      </c>
      <c r="J37" s="12">
        <v>0</v>
      </c>
      <c r="K37" s="59"/>
      <c r="L37" s="63"/>
    </row>
    <row r="38" spans="1:13" ht="15.95" customHeight="1" x14ac:dyDescent="0.15">
      <c r="A38" s="19" t="s">
        <v>196</v>
      </c>
      <c r="B38" s="51">
        <v>2406</v>
      </c>
      <c r="C38" s="51">
        <v>2519</v>
      </c>
      <c r="D38" s="51">
        <v>2734</v>
      </c>
      <c r="E38" s="1">
        <f t="shared" ref="E38:E40" si="10">SUM(C38:D38)</f>
        <v>5253</v>
      </c>
      <c r="F38" s="1">
        <v>1</v>
      </c>
      <c r="G38" s="1">
        <v>5</v>
      </c>
      <c r="H38" s="1">
        <v>8</v>
      </c>
      <c r="I38" s="1">
        <v>8</v>
      </c>
      <c r="J38" s="12">
        <v>0</v>
      </c>
      <c r="K38" s="60"/>
      <c r="L38" s="64"/>
    </row>
    <row r="39" spans="1:13" ht="15.95" customHeight="1" x14ac:dyDescent="0.15">
      <c r="A39" s="19" t="s">
        <v>197</v>
      </c>
      <c r="B39" s="51">
        <v>3168</v>
      </c>
      <c r="C39" s="51">
        <v>3364</v>
      </c>
      <c r="D39" s="51">
        <v>3678</v>
      </c>
      <c r="E39" s="1">
        <f t="shared" si="10"/>
        <v>7042</v>
      </c>
      <c r="F39" s="1">
        <v>3</v>
      </c>
      <c r="G39" s="1">
        <v>12</v>
      </c>
      <c r="H39" s="1">
        <v>15</v>
      </c>
      <c r="I39" s="1">
        <v>8</v>
      </c>
      <c r="J39" s="12">
        <v>0</v>
      </c>
      <c r="K39" s="60">
        <v>9776</v>
      </c>
      <c r="L39" s="64">
        <f>(ROUND(K39/E41,4))*100</f>
        <v>37.480000000000004</v>
      </c>
    </row>
    <row r="40" spans="1:13" ht="15.95" customHeight="1" thickBot="1" x14ac:dyDescent="0.2">
      <c r="A40" s="20" t="s">
        <v>198</v>
      </c>
      <c r="B40" s="52">
        <v>1683</v>
      </c>
      <c r="C40" s="52">
        <v>2005</v>
      </c>
      <c r="D40" s="52">
        <v>2143</v>
      </c>
      <c r="E40" s="1">
        <f t="shared" si="10"/>
        <v>4148</v>
      </c>
      <c r="F40" s="1">
        <v>2</v>
      </c>
      <c r="G40" s="1">
        <v>5</v>
      </c>
      <c r="H40" s="1">
        <v>7</v>
      </c>
      <c r="I40" s="1">
        <v>6</v>
      </c>
      <c r="J40" s="12">
        <v>0</v>
      </c>
      <c r="K40" s="60"/>
      <c r="L40" s="64"/>
    </row>
    <row r="41" spans="1:13" ht="15.95" customHeight="1" thickBot="1" x14ac:dyDescent="0.2">
      <c r="A41" s="21" t="s">
        <v>199</v>
      </c>
      <c r="B41" s="2">
        <f t="shared" ref="B41:J41" si="11">SUM(B37:B40)</f>
        <v>11687</v>
      </c>
      <c r="C41" s="2">
        <f t="shared" si="11"/>
        <v>12498</v>
      </c>
      <c r="D41" s="2">
        <f t="shared" si="11"/>
        <v>13588</v>
      </c>
      <c r="E41" s="2">
        <f>SUM(E37:E40)</f>
        <v>26086</v>
      </c>
      <c r="F41" s="2">
        <f t="shared" si="11"/>
        <v>15</v>
      </c>
      <c r="G41" s="2">
        <f t="shared" si="11"/>
        <v>37</v>
      </c>
      <c r="H41" s="2">
        <f t="shared" si="11"/>
        <v>43</v>
      </c>
      <c r="I41" s="2">
        <f t="shared" si="11"/>
        <v>34</v>
      </c>
      <c r="J41" s="2">
        <f t="shared" si="11"/>
        <v>0</v>
      </c>
      <c r="K41" s="61"/>
      <c r="L41" s="65"/>
    </row>
    <row r="42" spans="1:13" ht="15.95" customHeight="1" x14ac:dyDescent="0.15">
      <c r="F42" s="39"/>
      <c r="G42" s="39"/>
      <c r="H42" s="39"/>
      <c r="I42" s="39"/>
      <c r="J42" s="40"/>
    </row>
    <row r="43" spans="1:13" ht="15.95" customHeight="1" thickBot="1" x14ac:dyDescent="0.2">
      <c r="A43" t="s">
        <v>336</v>
      </c>
      <c r="L43" s="22" t="s">
        <v>14</v>
      </c>
    </row>
    <row r="44" spans="1:13" ht="15.95" customHeight="1" x14ac:dyDescent="0.15">
      <c r="A44" s="15" t="s">
        <v>16</v>
      </c>
      <c r="B44" s="16" t="s">
        <v>0</v>
      </c>
      <c r="C44" s="16" t="s">
        <v>1</v>
      </c>
      <c r="D44" s="16" t="s">
        <v>2</v>
      </c>
      <c r="E44" s="16" t="s">
        <v>3</v>
      </c>
      <c r="F44" s="16" t="s">
        <v>12</v>
      </c>
      <c r="G44" s="16" t="s">
        <v>13</v>
      </c>
      <c r="H44" s="16" t="s">
        <v>10</v>
      </c>
      <c r="I44" s="16" t="s">
        <v>11</v>
      </c>
      <c r="J44" s="17" t="s">
        <v>15</v>
      </c>
      <c r="K44" s="16" t="s">
        <v>4</v>
      </c>
      <c r="L44" s="18" t="s">
        <v>5</v>
      </c>
    </row>
    <row r="45" spans="1:13" ht="15.95" customHeight="1" x14ac:dyDescent="0.15">
      <c r="A45" s="19" t="s">
        <v>6</v>
      </c>
      <c r="B45" s="1">
        <v>4426</v>
      </c>
      <c r="C45" s="1">
        <v>4598</v>
      </c>
      <c r="D45" s="1">
        <v>5020</v>
      </c>
      <c r="E45" s="1">
        <f>SUM(C45+D45)</f>
        <v>9618</v>
      </c>
      <c r="F45" s="1">
        <v>3</v>
      </c>
      <c r="G45" s="1">
        <v>9</v>
      </c>
      <c r="H45" s="1">
        <v>15</v>
      </c>
      <c r="I45" s="1">
        <v>23</v>
      </c>
      <c r="J45" s="12">
        <v>-1</v>
      </c>
      <c r="K45" s="59"/>
      <c r="L45" s="63"/>
    </row>
    <row r="46" spans="1:13" ht="15.95" customHeight="1" x14ac:dyDescent="0.15">
      <c r="A46" s="19" t="s">
        <v>7</v>
      </c>
      <c r="B46" s="1">
        <v>2408</v>
      </c>
      <c r="C46" s="1">
        <v>2518</v>
      </c>
      <c r="D46" s="1">
        <v>2733</v>
      </c>
      <c r="E46" s="1">
        <f t="shared" ref="E46:E48" si="12">SUM(C46+D46)</f>
        <v>5251</v>
      </c>
      <c r="F46" s="1">
        <v>2</v>
      </c>
      <c r="G46" s="1">
        <v>7</v>
      </c>
      <c r="H46" s="1">
        <v>8</v>
      </c>
      <c r="I46" s="1">
        <v>10</v>
      </c>
      <c r="J46" s="12">
        <v>0</v>
      </c>
      <c r="K46" s="60"/>
      <c r="L46" s="64"/>
    </row>
    <row r="47" spans="1:13" ht="15.95" customHeight="1" x14ac:dyDescent="0.15">
      <c r="A47" s="19" t="s">
        <v>8</v>
      </c>
      <c r="B47" s="1">
        <v>3164</v>
      </c>
      <c r="C47" s="1">
        <v>3367</v>
      </c>
      <c r="D47" s="1">
        <v>3678</v>
      </c>
      <c r="E47" s="1">
        <f t="shared" si="12"/>
        <v>7045</v>
      </c>
      <c r="F47" s="1">
        <v>7</v>
      </c>
      <c r="G47" s="1">
        <v>6</v>
      </c>
      <c r="H47" s="1">
        <v>14</v>
      </c>
      <c r="I47" s="1">
        <v>8</v>
      </c>
      <c r="J47" s="12">
        <v>-1</v>
      </c>
      <c r="K47" s="60">
        <v>9788</v>
      </c>
      <c r="L47" s="64">
        <f>(ROUND(K47/E49,4))*100</f>
        <v>37.549999999999997</v>
      </c>
    </row>
    <row r="48" spans="1:13" ht="15.95" customHeight="1" thickBot="1" x14ac:dyDescent="0.2">
      <c r="A48" s="20" t="s">
        <v>9</v>
      </c>
      <c r="B48" s="1">
        <v>1686</v>
      </c>
      <c r="C48" s="1">
        <v>2006</v>
      </c>
      <c r="D48" s="1">
        <v>2150</v>
      </c>
      <c r="E48" s="1">
        <f t="shared" si="12"/>
        <v>4156</v>
      </c>
      <c r="F48" s="1">
        <v>5</v>
      </c>
      <c r="G48" s="1">
        <v>8</v>
      </c>
      <c r="H48" s="1">
        <v>12</v>
      </c>
      <c r="I48" s="1">
        <v>9</v>
      </c>
      <c r="J48" s="13">
        <v>0</v>
      </c>
      <c r="K48" s="60"/>
      <c r="L48" s="64"/>
      <c r="M48" s="58"/>
    </row>
    <row r="49" spans="1:13" ht="15.95" customHeight="1" thickBot="1" x14ac:dyDescent="0.2">
      <c r="A49" s="21" t="s">
        <v>17</v>
      </c>
      <c r="B49" s="2">
        <f t="shared" ref="B49:J49" si="13">SUM(B45:B48)</f>
        <v>11684</v>
      </c>
      <c r="C49" s="2">
        <f t="shared" si="13"/>
        <v>12489</v>
      </c>
      <c r="D49" s="2">
        <f t="shared" si="13"/>
        <v>13581</v>
      </c>
      <c r="E49" s="2">
        <f>SUM(E45:E48)</f>
        <v>26070</v>
      </c>
      <c r="F49" s="2">
        <f t="shared" si="13"/>
        <v>17</v>
      </c>
      <c r="G49" s="2">
        <f t="shared" si="13"/>
        <v>30</v>
      </c>
      <c r="H49" s="2">
        <f t="shared" si="13"/>
        <v>49</v>
      </c>
      <c r="I49" s="2">
        <f t="shared" si="13"/>
        <v>50</v>
      </c>
      <c r="J49" s="85">
        <f t="shared" si="13"/>
        <v>-2</v>
      </c>
      <c r="K49" s="61"/>
      <c r="L49" s="65"/>
      <c r="M49" s="58"/>
    </row>
    <row r="51" spans="1:13" ht="15.95" customHeight="1" thickBot="1" x14ac:dyDescent="0.2">
      <c r="A51" t="s">
        <v>337</v>
      </c>
      <c r="L51" s="22" t="s">
        <v>14</v>
      </c>
    </row>
    <row r="52" spans="1:13" ht="15.95" customHeight="1" x14ac:dyDescent="0.15">
      <c r="A52" s="15" t="s">
        <v>185</v>
      </c>
      <c r="B52" s="16" t="s">
        <v>186</v>
      </c>
      <c r="C52" s="16" t="s">
        <v>187</v>
      </c>
      <c r="D52" s="16" t="s">
        <v>188</v>
      </c>
      <c r="E52" s="16" t="s">
        <v>189</v>
      </c>
      <c r="F52" s="16" t="s">
        <v>190</v>
      </c>
      <c r="G52" s="16" t="s">
        <v>191</v>
      </c>
      <c r="H52" s="16" t="s">
        <v>192</v>
      </c>
      <c r="I52" s="16" t="s">
        <v>193</v>
      </c>
      <c r="J52" s="17" t="s">
        <v>194</v>
      </c>
      <c r="K52" s="16" t="s">
        <v>4</v>
      </c>
      <c r="L52" s="18" t="s">
        <v>5</v>
      </c>
    </row>
    <row r="53" spans="1:13" ht="15.95" customHeight="1" x14ac:dyDescent="0.15">
      <c r="A53" s="19" t="s">
        <v>195</v>
      </c>
      <c r="B53" s="1">
        <v>4426</v>
      </c>
      <c r="C53" s="1">
        <v>4591</v>
      </c>
      <c r="D53" s="1">
        <v>5015</v>
      </c>
      <c r="E53" s="1">
        <f>C53+D53</f>
        <v>9606</v>
      </c>
      <c r="F53" s="1">
        <v>4</v>
      </c>
      <c r="G53" s="1">
        <v>13</v>
      </c>
      <c r="H53" s="1">
        <v>13</v>
      </c>
      <c r="I53" s="1">
        <v>15</v>
      </c>
      <c r="J53" s="12">
        <v>0</v>
      </c>
      <c r="K53" s="59"/>
      <c r="L53" s="63"/>
    </row>
    <row r="54" spans="1:13" ht="15.95" customHeight="1" x14ac:dyDescent="0.15">
      <c r="A54" s="19" t="s">
        <v>196</v>
      </c>
      <c r="B54" s="1">
        <v>2410</v>
      </c>
      <c r="C54" s="1">
        <v>2513</v>
      </c>
      <c r="D54" s="1">
        <v>2730</v>
      </c>
      <c r="E54" s="1">
        <f t="shared" ref="E54:E56" si="14">C54+D54</f>
        <v>5243</v>
      </c>
      <c r="F54" s="1">
        <v>3</v>
      </c>
      <c r="G54" s="1">
        <v>8</v>
      </c>
      <c r="H54" s="1">
        <v>10</v>
      </c>
      <c r="I54" s="1">
        <v>14</v>
      </c>
      <c r="J54" s="12">
        <v>0</v>
      </c>
      <c r="K54" s="60"/>
      <c r="L54" s="64"/>
    </row>
    <row r="55" spans="1:13" ht="15.95" customHeight="1" x14ac:dyDescent="0.15">
      <c r="A55" s="19" t="s">
        <v>197</v>
      </c>
      <c r="B55" s="1">
        <v>3164</v>
      </c>
      <c r="C55" s="1">
        <v>3370</v>
      </c>
      <c r="D55" s="1">
        <v>3673</v>
      </c>
      <c r="E55" s="1">
        <f t="shared" si="14"/>
        <v>7043</v>
      </c>
      <c r="F55" s="1">
        <v>6</v>
      </c>
      <c r="G55" s="1">
        <v>11</v>
      </c>
      <c r="H55" s="1">
        <v>12</v>
      </c>
      <c r="I55" s="1">
        <v>7</v>
      </c>
      <c r="J55" s="12">
        <v>0</v>
      </c>
      <c r="K55" s="60">
        <v>9788</v>
      </c>
      <c r="L55" s="64">
        <f>(ROUND(K55/E57,4))*100</f>
        <v>37.590000000000003</v>
      </c>
    </row>
    <row r="56" spans="1:13" ht="15.95" customHeight="1" thickBot="1" x14ac:dyDescent="0.2">
      <c r="A56" s="20" t="s">
        <v>198</v>
      </c>
      <c r="B56" s="1">
        <v>1685</v>
      </c>
      <c r="C56" s="1">
        <v>2002</v>
      </c>
      <c r="D56" s="1">
        <v>2142</v>
      </c>
      <c r="E56" s="1">
        <f t="shared" si="14"/>
        <v>4144</v>
      </c>
      <c r="F56" s="1">
        <v>0</v>
      </c>
      <c r="G56" s="1">
        <v>5</v>
      </c>
      <c r="H56" s="1">
        <v>3</v>
      </c>
      <c r="I56" s="1">
        <v>12</v>
      </c>
      <c r="J56" s="12">
        <v>0</v>
      </c>
      <c r="K56" s="60"/>
      <c r="L56" s="64"/>
      <c r="M56" s="58"/>
    </row>
    <row r="57" spans="1:13" ht="15.95" customHeight="1" thickBot="1" x14ac:dyDescent="0.2">
      <c r="A57" s="21" t="s">
        <v>199</v>
      </c>
      <c r="B57" s="2">
        <f t="shared" ref="B57:J57" si="15">SUM(B53:B56)</f>
        <v>11685</v>
      </c>
      <c r="C57" s="2">
        <f t="shared" si="15"/>
        <v>12476</v>
      </c>
      <c r="D57" s="2">
        <f t="shared" si="15"/>
        <v>13560</v>
      </c>
      <c r="E57" s="2">
        <f>SUM(E53:E56)</f>
        <v>26036</v>
      </c>
      <c r="F57" s="2">
        <f t="shared" si="15"/>
        <v>13</v>
      </c>
      <c r="G57" s="2">
        <f t="shared" si="15"/>
        <v>37</v>
      </c>
      <c r="H57" s="2">
        <f t="shared" si="15"/>
        <v>38</v>
      </c>
      <c r="I57" s="2">
        <f t="shared" si="15"/>
        <v>48</v>
      </c>
      <c r="J57" s="2">
        <f t="shared" si="15"/>
        <v>0</v>
      </c>
      <c r="K57" s="61"/>
      <c r="L57" s="65"/>
      <c r="M57" s="58"/>
    </row>
    <row r="58" spans="1:13" ht="15.95" customHeight="1" x14ac:dyDescent="0.15"/>
    <row r="59" spans="1:13" ht="15.95" customHeight="1" thickBot="1" x14ac:dyDescent="0.2">
      <c r="A59" t="s">
        <v>338</v>
      </c>
      <c r="L59" s="22" t="s">
        <v>14</v>
      </c>
    </row>
    <row r="60" spans="1:13" ht="15.95" customHeight="1" x14ac:dyDescent="0.15">
      <c r="A60" s="15" t="s">
        <v>16</v>
      </c>
      <c r="B60" s="16" t="s">
        <v>0</v>
      </c>
      <c r="C60" s="16" t="s">
        <v>1</v>
      </c>
      <c r="D60" s="16" t="s">
        <v>2</v>
      </c>
      <c r="E60" s="16" t="s">
        <v>3</v>
      </c>
      <c r="F60" s="16" t="s">
        <v>12</v>
      </c>
      <c r="G60" s="16" t="s">
        <v>13</v>
      </c>
      <c r="H60" s="16" t="s">
        <v>10</v>
      </c>
      <c r="I60" s="16" t="s">
        <v>11</v>
      </c>
      <c r="J60" s="17" t="s">
        <v>15</v>
      </c>
      <c r="K60" s="16" t="s">
        <v>4</v>
      </c>
      <c r="L60" s="18" t="s">
        <v>5</v>
      </c>
    </row>
    <row r="61" spans="1:13" ht="15.95" customHeight="1" x14ac:dyDescent="0.15">
      <c r="A61" s="19" t="s">
        <v>195</v>
      </c>
      <c r="B61" s="1">
        <v>4435</v>
      </c>
      <c r="C61" s="1">
        <v>4595</v>
      </c>
      <c r="D61" s="1">
        <v>5017</v>
      </c>
      <c r="E61" s="1">
        <f>C61+D61</f>
        <v>9612</v>
      </c>
      <c r="F61" s="1">
        <v>3</v>
      </c>
      <c r="G61" s="1">
        <v>9</v>
      </c>
      <c r="H61" s="1">
        <v>11</v>
      </c>
      <c r="I61" s="1">
        <v>6</v>
      </c>
      <c r="J61" s="12">
        <v>-1</v>
      </c>
      <c r="K61" s="59"/>
      <c r="L61" s="63"/>
    </row>
    <row r="62" spans="1:13" ht="15.95" customHeight="1" x14ac:dyDescent="0.15">
      <c r="A62" s="19" t="s">
        <v>196</v>
      </c>
      <c r="B62" s="1">
        <v>2408</v>
      </c>
      <c r="C62" s="1">
        <v>2513</v>
      </c>
      <c r="D62" s="1">
        <v>2725</v>
      </c>
      <c r="E62" s="1">
        <f t="shared" ref="E62:E64" si="16">C62+D62</f>
        <v>5238</v>
      </c>
      <c r="F62" s="1">
        <v>0</v>
      </c>
      <c r="G62" s="1">
        <v>6</v>
      </c>
      <c r="H62" s="1">
        <v>4</v>
      </c>
      <c r="I62" s="1">
        <v>3</v>
      </c>
      <c r="J62" s="12">
        <v>0</v>
      </c>
      <c r="K62" s="60"/>
      <c r="L62" s="64"/>
    </row>
    <row r="63" spans="1:13" ht="15.95" customHeight="1" x14ac:dyDescent="0.15">
      <c r="A63" s="19" t="s">
        <v>197</v>
      </c>
      <c r="B63" s="1">
        <v>3162</v>
      </c>
      <c r="C63" s="1">
        <v>3362</v>
      </c>
      <c r="D63" s="1">
        <v>3665</v>
      </c>
      <c r="E63" s="1">
        <f t="shared" si="16"/>
        <v>7027</v>
      </c>
      <c r="F63" s="1">
        <v>1</v>
      </c>
      <c r="G63" s="1">
        <v>10</v>
      </c>
      <c r="H63" s="1">
        <v>3</v>
      </c>
      <c r="I63" s="1">
        <v>4</v>
      </c>
      <c r="J63" s="12">
        <v>0</v>
      </c>
      <c r="K63" s="60">
        <v>9804</v>
      </c>
      <c r="L63" s="64">
        <f>(ROUND(K63/E65,4))*100</f>
        <v>37.69</v>
      </c>
    </row>
    <row r="64" spans="1:13" ht="15.95" customHeight="1" thickBot="1" x14ac:dyDescent="0.2">
      <c r="A64" s="20" t="s">
        <v>198</v>
      </c>
      <c r="B64" s="1">
        <v>1683</v>
      </c>
      <c r="C64" s="1">
        <v>1999</v>
      </c>
      <c r="D64" s="1">
        <v>2136</v>
      </c>
      <c r="E64" s="1">
        <f t="shared" si="16"/>
        <v>4135</v>
      </c>
      <c r="F64" s="1">
        <v>3</v>
      </c>
      <c r="G64" s="1">
        <v>3</v>
      </c>
      <c r="H64" s="1">
        <v>1</v>
      </c>
      <c r="I64" s="1">
        <v>7</v>
      </c>
      <c r="J64" s="13">
        <v>-1</v>
      </c>
      <c r="K64" s="60"/>
      <c r="L64" s="64"/>
      <c r="M64" s="58"/>
    </row>
    <row r="65" spans="1:13" ht="15.95" customHeight="1" thickBot="1" x14ac:dyDescent="0.2">
      <c r="A65" s="21" t="s">
        <v>17</v>
      </c>
      <c r="B65" s="2">
        <f t="shared" ref="B65:I65" si="17">SUM(B61:B64)</f>
        <v>11688</v>
      </c>
      <c r="C65" s="2">
        <f t="shared" si="17"/>
        <v>12469</v>
      </c>
      <c r="D65" s="2">
        <f t="shared" si="17"/>
        <v>13543</v>
      </c>
      <c r="E65" s="2">
        <f>SUM(E61:E64)</f>
        <v>26012</v>
      </c>
      <c r="F65" s="2">
        <f t="shared" si="17"/>
        <v>7</v>
      </c>
      <c r="G65" s="2">
        <f t="shared" si="17"/>
        <v>28</v>
      </c>
      <c r="H65" s="2">
        <f t="shared" si="17"/>
        <v>19</v>
      </c>
      <c r="I65" s="2">
        <f t="shared" si="17"/>
        <v>20</v>
      </c>
      <c r="J65" s="85">
        <v>-2</v>
      </c>
      <c r="K65" s="61"/>
      <c r="L65" s="65"/>
      <c r="M65" s="58"/>
    </row>
    <row r="66" spans="1:13" ht="15.95" customHeight="1" x14ac:dyDescent="0.15"/>
    <row r="67" spans="1:13" ht="15.95" customHeight="1" thickBot="1" x14ac:dyDescent="0.2">
      <c r="A67" t="s">
        <v>339</v>
      </c>
      <c r="L67" s="22" t="s">
        <v>14</v>
      </c>
    </row>
    <row r="68" spans="1:13" ht="15.95" customHeight="1" x14ac:dyDescent="0.15">
      <c r="A68" s="15" t="s">
        <v>185</v>
      </c>
      <c r="B68" s="16" t="s">
        <v>186</v>
      </c>
      <c r="C68" s="16" t="s">
        <v>187</v>
      </c>
      <c r="D68" s="16" t="s">
        <v>188</v>
      </c>
      <c r="E68" s="16" t="s">
        <v>189</v>
      </c>
      <c r="F68" s="16" t="s">
        <v>190</v>
      </c>
      <c r="G68" s="16" t="s">
        <v>191</v>
      </c>
      <c r="H68" s="16" t="s">
        <v>192</v>
      </c>
      <c r="I68" s="16" t="s">
        <v>193</v>
      </c>
      <c r="J68" s="17" t="s">
        <v>194</v>
      </c>
      <c r="K68" s="16" t="s">
        <v>4</v>
      </c>
      <c r="L68" s="18" t="s">
        <v>5</v>
      </c>
    </row>
    <row r="69" spans="1:13" ht="15.95" customHeight="1" x14ac:dyDescent="0.15">
      <c r="A69" s="19" t="s">
        <v>195</v>
      </c>
      <c r="B69" s="1">
        <v>4424</v>
      </c>
      <c r="C69" s="1">
        <v>4594</v>
      </c>
      <c r="D69" s="1">
        <v>5012</v>
      </c>
      <c r="E69" s="1">
        <f>C69+D69</f>
        <v>9606</v>
      </c>
      <c r="F69" s="1">
        <v>8</v>
      </c>
      <c r="G69" s="1">
        <v>16</v>
      </c>
      <c r="H69" s="1">
        <v>15</v>
      </c>
      <c r="I69" s="1">
        <v>11</v>
      </c>
      <c r="J69" s="12">
        <v>1</v>
      </c>
      <c r="K69" s="59"/>
      <c r="L69" s="63"/>
    </row>
    <row r="70" spans="1:13" ht="15.95" customHeight="1" x14ac:dyDescent="0.15">
      <c r="A70" s="19" t="s">
        <v>196</v>
      </c>
      <c r="B70" s="1">
        <v>2405</v>
      </c>
      <c r="C70" s="1">
        <v>2506</v>
      </c>
      <c r="D70" s="1">
        <v>2720</v>
      </c>
      <c r="E70" s="1">
        <f t="shared" ref="E70:E72" si="18">C70+D70</f>
        <v>5226</v>
      </c>
      <c r="F70" s="1">
        <v>2</v>
      </c>
      <c r="G70" s="1">
        <v>17</v>
      </c>
      <c r="H70" s="1">
        <v>2</v>
      </c>
      <c r="I70" s="1">
        <v>4</v>
      </c>
      <c r="J70" s="12">
        <v>0</v>
      </c>
      <c r="K70" s="60"/>
      <c r="L70" s="64"/>
    </row>
    <row r="71" spans="1:13" ht="15.95" customHeight="1" x14ac:dyDescent="0.15">
      <c r="A71" s="19" t="s">
        <v>197</v>
      </c>
      <c r="B71" s="1">
        <v>3155</v>
      </c>
      <c r="C71" s="1">
        <v>3360</v>
      </c>
      <c r="D71" s="1">
        <v>3659</v>
      </c>
      <c r="E71" s="1">
        <f t="shared" si="18"/>
        <v>7019</v>
      </c>
      <c r="F71" s="1">
        <v>3</v>
      </c>
      <c r="G71" s="1">
        <v>13</v>
      </c>
      <c r="H71" s="1">
        <v>9</v>
      </c>
      <c r="I71" s="1">
        <v>6</v>
      </c>
      <c r="J71" s="12">
        <v>0</v>
      </c>
      <c r="K71" s="60">
        <v>9787</v>
      </c>
      <c r="L71" s="64">
        <f>(ROUND(K71/E73,4))*100</f>
        <v>37.68</v>
      </c>
    </row>
    <row r="72" spans="1:13" ht="15.95" customHeight="1" thickBot="1" x14ac:dyDescent="0.2">
      <c r="A72" s="20" t="s">
        <v>198</v>
      </c>
      <c r="B72" s="1">
        <v>1678</v>
      </c>
      <c r="C72" s="1">
        <v>1996</v>
      </c>
      <c r="D72" s="1">
        <v>2129</v>
      </c>
      <c r="E72" s="1">
        <f t="shared" si="18"/>
        <v>4125</v>
      </c>
      <c r="F72" s="1">
        <v>2</v>
      </c>
      <c r="G72" s="1">
        <v>9</v>
      </c>
      <c r="H72" s="1">
        <v>6</v>
      </c>
      <c r="I72" s="1">
        <v>7</v>
      </c>
      <c r="J72" s="12">
        <v>-1</v>
      </c>
      <c r="K72" s="60"/>
      <c r="L72" s="64"/>
      <c r="M72" s="58"/>
    </row>
    <row r="73" spans="1:13" ht="15.95" customHeight="1" thickBot="1" x14ac:dyDescent="0.2">
      <c r="A73" s="21" t="s">
        <v>199</v>
      </c>
      <c r="B73" s="2">
        <f>SUM(B69:B72)</f>
        <v>11662</v>
      </c>
      <c r="C73" s="2">
        <f t="shared" ref="C73:J73" si="19">SUM(C69:C72)</f>
        <v>12456</v>
      </c>
      <c r="D73" s="2">
        <f t="shared" si="19"/>
        <v>13520</v>
      </c>
      <c r="E73" s="2">
        <f>SUM(E69:E72)</f>
        <v>25976</v>
      </c>
      <c r="F73" s="2">
        <f t="shared" si="19"/>
        <v>15</v>
      </c>
      <c r="G73" s="2">
        <f t="shared" si="19"/>
        <v>55</v>
      </c>
      <c r="H73" s="2">
        <f t="shared" si="19"/>
        <v>32</v>
      </c>
      <c r="I73" s="2">
        <f t="shared" si="19"/>
        <v>28</v>
      </c>
      <c r="J73" s="2">
        <f t="shared" si="19"/>
        <v>0</v>
      </c>
      <c r="K73" s="61"/>
      <c r="L73" s="65"/>
      <c r="M73" s="58"/>
    </row>
    <row r="74" spans="1:13" ht="15.95" customHeight="1" x14ac:dyDescent="0.15"/>
    <row r="75" spans="1:13" ht="15.95" customHeight="1" thickBot="1" x14ac:dyDescent="0.2">
      <c r="A75" t="s">
        <v>340</v>
      </c>
      <c r="L75" s="22" t="s">
        <v>14</v>
      </c>
    </row>
    <row r="76" spans="1:13" ht="15.95" customHeight="1" x14ac:dyDescent="0.15">
      <c r="A76" s="15" t="s">
        <v>16</v>
      </c>
      <c r="B76" s="16" t="s">
        <v>0</v>
      </c>
      <c r="C76" s="16" t="s">
        <v>1</v>
      </c>
      <c r="D76" s="16" t="s">
        <v>2</v>
      </c>
      <c r="E76" s="16" t="s">
        <v>3</v>
      </c>
      <c r="F76" s="16" t="s">
        <v>12</v>
      </c>
      <c r="G76" s="16" t="s">
        <v>13</v>
      </c>
      <c r="H76" s="16" t="s">
        <v>10</v>
      </c>
      <c r="I76" s="16" t="s">
        <v>11</v>
      </c>
      <c r="J76" s="17" t="s">
        <v>15</v>
      </c>
      <c r="K76" s="16" t="s">
        <v>4</v>
      </c>
      <c r="L76" s="18" t="s">
        <v>5</v>
      </c>
    </row>
    <row r="77" spans="1:13" ht="15.95" customHeight="1" x14ac:dyDescent="0.15">
      <c r="A77" s="19" t="s">
        <v>6</v>
      </c>
      <c r="B77" s="1">
        <v>4434</v>
      </c>
      <c r="C77" s="1">
        <v>4591</v>
      </c>
      <c r="D77" s="1">
        <v>5018</v>
      </c>
      <c r="E77" s="1">
        <f>SUM(C77:D77)</f>
        <v>9609</v>
      </c>
      <c r="F77" s="1">
        <v>5</v>
      </c>
      <c r="G77" s="1">
        <v>8</v>
      </c>
      <c r="H77" s="1">
        <v>11</v>
      </c>
      <c r="I77" s="1">
        <v>9</v>
      </c>
      <c r="J77" s="12">
        <v>0</v>
      </c>
      <c r="K77" s="59"/>
      <c r="L77" s="63"/>
    </row>
    <row r="78" spans="1:13" ht="15.95" customHeight="1" x14ac:dyDescent="0.15">
      <c r="A78" s="19" t="s">
        <v>7</v>
      </c>
      <c r="B78" s="1">
        <v>2393</v>
      </c>
      <c r="C78" s="1">
        <v>2497</v>
      </c>
      <c r="D78" s="1">
        <v>2708</v>
      </c>
      <c r="E78" s="1">
        <f t="shared" ref="E78:E80" si="20">SUM(C78:D78)</f>
        <v>5205</v>
      </c>
      <c r="F78" s="1">
        <v>0</v>
      </c>
      <c r="G78" s="1">
        <v>19</v>
      </c>
      <c r="H78" s="1">
        <v>6</v>
      </c>
      <c r="I78" s="1">
        <v>7</v>
      </c>
      <c r="J78" s="12">
        <v>0</v>
      </c>
      <c r="K78" s="60"/>
      <c r="L78" s="64"/>
    </row>
    <row r="79" spans="1:13" ht="15.95" customHeight="1" x14ac:dyDescent="0.15">
      <c r="A79" s="19" t="s">
        <v>8</v>
      </c>
      <c r="B79" s="1">
        <v>3158</v>
      </c>
      <c r="C79" s="1">
        <v>3358</v>
      </c>
      <c r="D79" s="1">
        <v>3654</v>
      </c>
      <c r="E79" s="1">
        <f t="shared" si="20"/>
        <v>7012</v>
      </c>
      <c r="F79" s="1">
        <v>1</v>
      </c>
      <c r="G79" s="1">
        <v>9</v>
      </c>
      <c r="H79" s="1">
        <v>14</v>
      </c>
      <c r="I79" s="1">
        <v>10</v>
      </c>
      <c r="J79" s="12">
        <v>0</v>
      </c>
      <c r="K79" s="60">
        <v>9789</v>
      </c>
      <c r="L79" s="64">
        <f>(ROUND(K79/E81,4))*100</f>
        <v>37.730000000000004</v>
      </c>
    </row>
    <row r="80" spans="1:13" ht="15.95" customHeight="1" thickBot="1" x14ac:dyDescent="0.2">
      <c r="A80" s="20" t="s">
        <v>9</v>
      </c>
      <c r="B80" s="1">
        <v>1676</v>
      </c>
      <c r="C80" s="1">
        <v>1990</v>
      </c>
      <c r="D80" s="1">
        <v>2127</v>
      </c>
      <c r="E80" s="1">
        <f t="shared" si="20"/>
        <v>4117</v>
      </c>
      <c r="F80" s="1">
        <v>0</v>
      </c>
      <c r="G80" s="1">
        <v>8</v>
      </c>
      <c r="H80" s="1">
        <v>4</v>
      </c>
      <c r="I80" s="1">
        <v>4</v>
      </c>
      <c r="J80" s="12">
        <v>0</v>
      </c>
      <c r="K80" s="60"/>
      <c r="L80" s="64"/>
      <c r="M80" s="58"/>
    </row>
    <row r="81" spans="1:13" ht="15.95" customHeight="1" thickBot="1" x14ac:dyDescent="0.2">
      <c r="A81" s="21" t="s">
        <v>17</v>
      </c>
      <c r="B81" s="2">
        <f t="shared" ref="B81:J81" si="21">SUM(B77:B80)</f>
        <v>11661</v>
      </c>
      <c r="C81" s="2">
        <f t="shared" si="21"/>
        <v>12436</v>
      </c>
      <c r="D81" s="2">
        <f>SUM(D77:D80)</f>
        <v>13507</v>
      </c>
      <c r="E81" s="2">
        <f t="shared" si="21"/>
        <v>25943</v>
      </c>
      <c r="F81" s="2">
        <f t="shared" si="21"/>
        <v>6</v>
      </c>
      <c r="G81" s="2">
        <f t="shared" si="21"/>
        <v>44</v>
      </c>
      <c r="H81" s="2">
        <f t="shared" si="21"/>
        <v>35</v>
      </c>
      <c r="I81" s="2">
        <f t="shared" si="21"/>
        <v>30</v>
      </c>
      <c r="J81" s="2">
        <f t="shared" si="21"/>
        <v>0</v>
      </c>
      <c r="K81" s="61"/>
      <c r="L81" s="65"/>
      <c r="M81" s="58"/>
    </row>
    <row r="83" spans="1:13" ht="15.95" customHeight="1" thickBot="1" x14ac:dyDescent="0.2">
      <c r="A83" t="s">
        <v>341</v>
      </c>
      <c r="L83" s="22" t="s">
        <v>14</v>
      </c>
    </row>
    <row r="84" spans="1:13" ht="15.95" customHeight="1" x14ac:dyDescent="0.15">
      <c r="A84" s="15" t="s">
        <v>185</v>
      </c>
      <c r="B84" s="16" t="s">
        <v>186</v>
      </c>
      <c r="C84" s="16" t="s">
        <v>187</v>
      </c>
      <c r="D84" s="16" t="s">
        <v>188</v>
      </c>
      <c r="E84" s="16" t="s">
        <v>189</v>
      </c>
      <c r="F84" s="16" t="s">
        <v>190</v>
      </c>
      <c r="G84" s="16" t="s">
        <v>191</v>
      </c>
      <c r="H84" s="16" t="s">
        <v>192</v>
      </c>
      <c r="I84" s="16" t="s">
        <v>193</v>
      </c>
      <c r="J84" s="17" t="s">
        <v>194</v>
      </c>
      <c r="K84" s="16" t="s">
        <v>202</v>
      </c>
      <c r="L84" s="18" t="s">
        <v>5</v>
      </c>
    </row>
    <row r="85" spans="1:13" ht="15.95" customHeight="1" x14ac:dyDescent="0.15">
      <c r="A85" s="19" t="s">
        <v>195</v>
      </c>
      <c r="B85" s="1">
        <v>4435</v>
      </c>
      <c r="C85" s="1">
        <v>4583</v>
      </c>
      <c r="D85" s="1">
        <v>5019</v>
      </c>
      <c r="E85" s="1">
        <f>SUM(C85:D85)</f>
        <v>9602</v>
      </c>
      <c r="F85" s="1">
        <v>4</v>
      </c>
      <c r="G85" s="1">
        <v>9</v>
      </c>
      <c r="H85" s="1">
        <v>10</v>
      </c>
      <c r="I85" s="1">
        <v>12</v>
      </c>
      <c r="J85" s="12">
        <v>0</v>
      </c>
      <c r="K85" s="59"/>
      <c r="L85" s="63"/>
    </row>
    <row r="86" spans="1:13" ht="15.95" customHeight="1" x14ac:dyDescent="0.15">
      <c r="A86" s="19" t="s">
        <v>196</v>
      </c>
      <c r="B86" s="1">
        <v>2381</v>
      </c>
      <c r="C86" s="1">
        <v>2483</v>
      </c>
      <c r="D86" s="1">
        <v>2693</v>
      </c>
      <c r="E86" s="1">
        <f t="shared" ref="E86:E88" si="22">SUM(C86:D86)</f>
        <v>5176</v>
      </c>
      <c r="F86" s="1">
        <v>1</v>
      </c>
      <c r="G86" s="1">
        <v>17</v>
      </c>
      <c r="H86" s="1">
        <v>3</v>
      </c>
      <c r="I86" s="1">
        <v>17</v>
      </c>
      <c r="J86" s="12">
        <v>0</v>
      </c>
      <c r="K86" s="60"/>
      <c r="L86" s="64"/>
    </row>
    <row r="87" spans="1:13" ht="15.95" customHeight="1" x14ac:dyDescent="0.15">
      <c r="A87" s="19" t="s">
        <v>197</v>
      </c>
      <c r="B87" s="1">
        <v>3155</v>
      </c>
      <c r="C87" s="1">
        <v>3355</v>
      </c>
      <c r="D87" s="1">
        <v>3652</v>
      </c>
      <c r="E87" s="1">
        <f t="shared" si="22"/>
        <v>7007</v>
      </c>
      <c r="F87" s="1">
        <v>4</v>
      </c>
      <c r="G87" s="1">
        <v>9</v>
      </c>
      <c r="H87" s="1">
        <v>8</v>
      </c>
      <c r="I87" s="1">
        <v>10</v>
      </c>
      <c r="J87" s="12">
        <v>0</v>
      </c>
      <c r="K87" s="60">
        <v>9784</v>
      </c>
      <c r="L87" s="64">
        <f>(ROUND(K87/E89,4))*100</f>
        <v>37.79</v>
      </c>
    </row>
    <row r="88" spans="1:13" ht="15.95" customHeight="1" thickBot="1" x14ac:dyDescent="0.2">
      <c r="A88" s="20" t="s">
        <v>198</v>
      </c>
      <c r="B88" s="1">
        <v>1676</v>
      </c>
      <c r="C88" s="1">
        <v>1987</v>
      </c>
      <c r="D88" s="1">
        <v>2117</v>
      </c>
      <c r="E88" s="1">
        <f t="shared" si="22"/>
        <v>4104</v>
      </c>
      <c r="F88" s="1">
        <v>1</v>
      </c>
      <c r="G88" s="1">
        <v>6</v>
      </c>
      <c r="H88" s="1">
        <v>3</v>
      </c>
      <c r="I88" s="1">
        <v>8</v>
      </c>
      <c r="J88" s="12">
        <v>0</v>
      </c>
      <c r="K88" s="60"/>
      <c r="L88" s="64"/>
      <c r="M88" s="58"/>
    </row>
    <row r="89" spans="1:13" ht="15.95" customHeight="1" thickBot="1" x14ac:dyDescent="0.2">
      <c r="A89" s="21" t="s">
        <v>199</v>
      </c>
      <c r="B89" s="2">
        <f t="shared" ref="B89:J89" si="23">SUM(B85:B88)</f>
        <v>11647</v>
      </c>
      <c r="C89" s="2">
        <f t="shared" si="23"/>
        <v>12408</v>
      </c>
      <c r="D89" s="2">
        <f t="shared" si="23"/>
        <v>13481</v>
      </c>
      <c r="E89" s="2">
        <f t="shared" si="23"/>
        <v>25889</v>
      </c>
      <c r="F89" s="2">
        <f t="shared" si="23"/>
        <v>10</v>
      </c>
      <c r="G89" s="2">
        <f t="shared" si="23"/>
        <v>41</v>
      </c>
      <c r="H89" s="2">
        <f t="shared" si="23"/>
        <v>24</v>
      </c>
      <c r="I89" s="2">
        <f t="shared" si="23"/>
        <v>47</v>
      </c>
      <c r="J89" s="2">
        <f t="shared" si="23"/>
        <v>0</v>
      </c>
      <c r="K89" s="61"/>
      <c r="L89" s="65"/>
      <c r="M89" s="58"/>
    </row>
    <row r="90" spans="1:13" ht="15.95" customHeight="1" x14ac:dyDescent="0.15"/>
    <row r="91" spans="1:13" ht="15.95" customHeight="1" thickBot="1" x14ac:dyDescent="0.2">
      <c r="A91" t="s">
        <v>342</v>
      </c>
      <c r="L91" s="22" t="s">
        <v>14</v>
      </c>
    </row>
    <row r="92" spans="1:13" ht="15.95" customHeight="1" x14ac:dyDescent="0.15">
      <c r="A92" s="15" t="s">
        <v>16</v>
      </c>
      <c r="B92" s="16" t="s">
        <v>0</v>
      </c>
      <c r="C92" s="16" t="s">
        <v>1</v>
      </c>
      <c r="D92" s="16" t="s">
        <v>2</v>
      </c>
      <c r="E92" s="16" t="s">
        <v>3</v>
      </c>
      <c r="F92" s="16" t="s">
        <v>12</v>
      </c>
      <c r="G92" s="16" t="s">
        <v>13</v>
      </c>
      <c r="H92" s="16" t="s">
        <v>10</v>
      </c>
      <c r="I92" s="16" t="s">
        <v>11</v>
      </c>
      <c r="J92" s="17" t="s">
        <v>15</v>
      </c>
      <c r="K92" s="16" t="s">
        <v>4</v>
      </c>
      <c r="L92" s="18" t="s">
        <v>5</v>
      </c>
    </row>
    <row r="93" spans="1:13" ht="15.95" customHeight="1" x14ac:dyDescent="0.15">
      <c r="A93" s="19" t="s">
        <v>6</v>
      </c>
      <c r="B93" s="1">
        <v>4374</v>
      </c>
      <c r="C93" s="1">
        <v>4501</v>
      </c>
      <c r="D93" s="1">
        <v>4937</v>
      </c>
      <c r="E93" s="1">
        <f>SUM(C93:D93)</f>
        <v>9438</v>
      </c>
      <c r="F93" s="1">
        <v>9</v>
      </c>
      <c r="G93" s="1">
        <v>15</v>
      </c>
      <c r="H93" s="1">
        <v>133</v>
      </c>
      <c r="I93" s="1">
        <v>284</v>
      </c>
      <c r="J93" s="12">
        <v>1</v>
      </c>
      <c r="K93" s="59"/>
      <c r="L93" s="63"/>
    </row>
    <row r="94" spans="1:13" ht="15.95" customHeight="1" x14ac:dyDescent="0.15">
      <c r="A94" s="19" t="s">
        <v>7</v>
      </c>
      <c r="B94" s="1">
        <v>2373</v>
      </c>
      <c r="C94" s="1">
        <v>2446</v>
      </c>
      <c r="D94" s="1">
        <v>2685</v>
      </c>
      <c r="E94" s="1">
        <f t="shared" ref="E94:E96" si="24">SUM(C94:D94)</f>
        <v>5131</v>
      </c>
      <c r="F94" s="1">
        <v>1</v>
      </c>
      <c r="G94" s="1">
        <v>11</v>
      </c>
      <c r="H94" s="1">
        <v>22</v>
      </c>
      <c r="I94" s="1">
        <v>58</v>
      </c>
      <c r="J94" s="12">
        <v>0</v>
      </c>
      <c r="K94" s="60"/>
      <c r="L94" s="64"/>
    </row>
    <row r="95" spans="1:13" ht="15.95" customHeight="1" x14ac:dyDescent="0.15">
      <c r="A95" s="19" t="s">
        <v>8</v>
      </c>
      <c r="B95" s="1">
        <v>3167</v>
      </c>
      <c r="C95" s="1">
        <v>3345</v>
      </c>
      <c r="D95" s="1">
        <v>3653</v>
      </c>
      <c r="E95" s="1">
        <f t="shared" si="24"/>
        <v>6998</v>
      </c>
      <c r="F95" s="1">
        <v>2</v>
      </c>
      <c r="G95" s="1">
        <v>10</v>
      </c>
      <c r="H95" s="1">
        <v>42</v>
      </c>
      <c r="I95" s="1">
        <v>45</v>
      </c>
      <c r="J95" s="12">
        <v>0</v>
      </c>
      <c r="K95" s="60">
        <f>9771+2</f>
        <v>9773</v>
      </c>
      <c r="L95" s="64">
        <f>(ROUND(K95/E97,4))*100</f>
        <v>38.14</v>
      </c>
    </row>
    <row r="96" spans="1:13" ht="15.95" customHeight="1" thickBot="1" x14ac:dyDescent="0.2">
      <c r="A96" s="20" t="s">
        <v>9</v>
      </c>
      <c r="B96" s="1">
        <v>1672</v>
      </c>
      <c r="C96" s="1">
        <v>1973</v>
      </c>
      <c r="D96" s="1">
        <v>2086</v>
      </c>
      <c r="E96" s="1">
        <f t="shared" si="24"/>
        <v>4059</v>
      </c>
      <c r="F96" s="1">
        <v>3</v>
      </c>
      <c r="G96" s="1">
        <v>10</v>
      </c>
      <c r="H96" s="1">
        <v>27</v>
      </c>
      <c r="I96" s="1">
        <v>70</v>
      </c>
      <c r="J96" s="12">
        <v>0</v>
      </c>
      <c r="K96" s="60"/>
      <c r="L96" s="64"/>
      <c r="M96" s="58"/>
    </row>
    <row r="97" spans="1:13" ht="15.95" customHeight="1" thickBot="1" x14ac:dyDescent="0.2">
      <c r="A97" s="21" t="s">
        <v>17</v>
      </c>
      <c r="B97" s="2">
        <f t="shared" ref="B97:J97" si="25">SUM(B93:B96)</f>
        <v>11586</v>
      </c>
      <c r="C97" s="2">
        <f t="shared" si="25"/>
        <v>12265</v>
      </c>
      <c r="D97" s="2">
        <f t="shared" si="25"/>
        <v>13361</v>
      </c>
      <c r="E97" s="2">
        <f t="shared" si="25"/>
        <v>25626</v>
      </c>
      <c r="F97" s="2">
        <f t="shared" si="25"/>
        <v>15</v>
      </c>
      <c r="G97" s="2">
        <f t="shared" si="25"/>
        <v>46</v>
      </c>
      <c r="H97" s="2">
        <f t="shared" si="25"/>
        <v>224</v>
      </c>
      <c r="I97" s="2">
        <f t="shared" si="25"/>
        <v>457</v>
      </c>
      <c r="J97" s="2">
        <f t="shared" si="25"/>
        <v>1</v>
      </c>
      <c r="K97" s="61"/>
      <c r="L97" s="65"/>
      <c r="M97" s="58"/>
    </row>
    <row r="99" spans="1:13" ht="15.95" hidden="1" customHeight="1" thickBot="1" x14ac:dyDescent="0.2">
      <c r="A99" t="s">
        <v>309</v>
      </c>
      <c r="L99" s="22" t="s">
        <v>14</v>
      </c>
    </row>
    <row r="100" spans="1:13" ht="15.95" hidden="1" customHeight="1" x14ac:dyDescent="0.15">
      <c r="A100" s="15" t="s">
        <v>16</v>
      </c>
      <c r="B100" s="16" t="s">
        <v>0</v>
      </c>
      <c r="C100" s="16" t="s">
        <v>1</v>
      </c>
      <c r="D100" s="16" t="s">
        <v>2</v>
      </c>
      <c r="E100" s="16" t="s">
        <v>3</v>
      </c>
      <c r="F100" s="16" t="s">
        <v>12</v>
      </c>
      <c r="G100" s="16" t="s">
        <v>13</v>
      </c>
      <c r="H100" s="16" t="s">
        <v>10</v>
      </c>
      <c r="I100" s="16" t="s">
        <v>11</v>
      </c>
      <c r="J100" s="17" t="s">
        <v>15</v>
      </c>
      <c r="K100" s="16" t="s">
        <v>4</v>
      </c>
      <c r="L100" s="18" t="s">
        <v>5</v>
      </c>
    </row>
    <row r="101" spans="1:13" ht="15.95" hidden="1" customHeight="1" x14ac:dyDescent="0.15">
      <c r="A101" s="19" t="s">
        <v>6</v>
      </c>
      <c r="B101" s="1"/>
      <c r="C101" s="1"/>
      <c r="D101" s="1"/>
      <c r="E101" s="1">
        <f>SUM(C101:D101)</f>
        <v>0</v>
      </c>
      <c r="F101" s="1"/>
      <c r="G101" s="1"/>
      <c r="H101" s="1"/>
      <c r="I101" s="1"/>
      <c r="J101" s="12"/>
      <c r="K101" s="59"/>
      <c r="L101" s="63"/>
    </row>
    <row r="102" spans="1:13" ht="15.95" hidden="1" customHeight="1" x14ac:dyDescent="0.15">
      <c r="A102" s="19" t="s">
        <v>7</v>
      </c>
      <c r="B102" s="1"/>
      <c r="C102" s="1"/>
      <c r="D102" s="1"/>
      <c r="E102" s="1">
        <f>SUM(C102:D102)</f>
        <v>0</v>
      </c>
      <c r="F102" s="1"/>
      <c r="G102" s="1"/>
      <c r="H102" s="1"/>
      <c r="I102" s="1"/>
      <c r="J102" s="12"/>
      <c r="K102" s="60"/>
      <c r="L102" s="64"/>
    </row>
    <row r="103" spans="1:13" ht="15.95" hidden="1" customHeight="1" x14ac:dyDescent="0.15">
      <c r="A103" s="19" t="s">
        <v>8</v>
      </c>
      <c r="B103" s="1"/>
      <c r="C103" s="1"/>
      <c r="D103" s="1"/>
      <c r="E103" s="1">
        <f>SUM(C103:D103)</f>
        <v>0</v>
      </c>
      <c r="F103" s="1"/>
      <c r="G103" s="1"/>
      <c r="H103" s="1"/>
      <c r="I103" s="1"/>
      <c r="J103" s="12"/>
      <c r="K103" s="60"/>
      <c r="L103" s="64" t="e">
        <f>(ROUND(K103/E105,4))*100</f>
        <v>#DIV/0!</v>
      </c>
    </row>
    <row r="104" spans="1:13" ht="15.95" hidden="1" customHeight="1" thickBot="1" x14ac:dyDescent="0.2">
      <c r="A104" s="20" t="s">
        <v>9</v>
      </c>
      <c r="B104" s="1"/>
      <c r="C104" s="1"/>
      <c r="D104" s="1"/>
      <c r="E104" s="1">
        <f>SUM(C104:D104)</f>
        <v>0</v>
      </c>
      <c r="F104" s="1"/>
      <c r="G104" s="1"/>
      <c r="H104" s="1"/>
      <c r="I104" s="1"/>
      <c r="J104" s="12"/>
      <c r="K104" s="60"/>
      <c r="L104" s="64"/>
    </row>
    <row r="105" spans="1:13" ht="15.95" hidden="1" customHeight="1" thickBot="1" x14ac:dyDescent="0.2">
      <c r="A105" s="21" t="s">
        <v>17</v>
      </c>
      <c r="B105" s="2">
        <f t="shared" ref="B105:J105" si="26">SUM(B101:B104)</f>
        <v>0</v>
      </c>
      <c r="C105" s="2">
        <f t="shared" si="26"/>
        <v>0</v>
      </c>
      <c r="D105" s="2">
        <f t="shared" si="26"/>
        <v>0</v>
      </c>
      <c r="E105" s="2">
        <f t="shared" si="26"/>
        <v>0</v>
      </c>
      <c r="F105" s="2">
        <f t="shared" si="26"/>
        <v>0</v>
      </c>
      <c r="G105" s="2">
        <f t="shared" si="26"/>
        <v>0</v>
      </c>
      <c r="H105" s="2">
        <f t="shared" si="26"/>
        <v>0</v>
      </c>
      <c r="I105" s="2">
        <f t="shared" si="26"/>
        <v>0</v>
      </c>
      <c r="J105" s="2">
        <f t="shared" si="26"/>
        <v>0</v>
      </c>
      <c r="K105" s="61"/>
      <c r="L105" s="65"/>
    </row>
  </sheetData>
  <phoneticPr fontId="2"/>
  <conditionalFormatting sqref="M17 M9 M25 M33 M41 M49 M105 M57 M65 M73 M81 M89 M97">
    <cfRule type="cellIs" dxfId="14" priority="1" stopIfTrue="1" operator="equal">
      <formula>"エラー"</formula>
    </cfRule>
  </conditionalFormatting>
  <pageMargins left="0.78740157480314965" right="0.2" top="0.71" bottom="0.18" header="0.16" footer="0.17"/>
  <pageSetup paperSize="9" scale="97" orientation="portrait" horizontalDpi="300" verticalDpi="300" r:id="rId1"/>
  <headerFooter alignWithMargins="0"/>
  <rowBreaks count="2" manualBreakCount="2">
    <brk id="50" max="11" man="1"/>
    <brk id="10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105"/>
  <sheetViews>
    <sheetView showGridLines="0" view="pageBreakPreview" topLeftCell="A133" zoomScaleNormal="100" zoomScaleSheetLayoutView="100" workbookViewId="0">
      <selection activeCell="O12" sqref="O12"/>
    </sheetView>
  </sheetViews>
  <sheetFormatPr defaultRowHeight="13.5" x14ac:dyDescent="0.15"/>
  <cols>
    <col min="1" max="1" width="10.625" customWidth="1"/>
    <col min="3" max="5" width="8.625" bestFit="1" customWidth="1"/>
    <col min="6" max="7" width="5.375" bestFit="1" customWidth="1"/>
    <col min="8" max="8" width="5.875" bestFit="1" customWidth="1"/>
    <col min="9" max="9" width="5.5" bestFit="1" customWidth="1"/>
    <col min="10" max="10" width="7.125" style="11" bestFit="1" customWidth="1"/>
    <col min="11" max="11" width="9.75" bestFit="1" customWidth="1"/>
    <col min="12" max="12" width="9.625" style="6" customWidth="1"/>
    <col min="13" max="13" width="10.625" style="57" customWidth="1"/>
    <col min="14" max="14" width="20.75" bestFit="1" customWidth="1"/>
    <col min="15" max="16" width="10.625" customWidth="1"/>
    <col min="17" max="17" width="9.625" customWidth="1"/>
    <col min="18" max="21" width="9.125" bestFit="1" customWidth="1"/>
    <col min="22" max="26" width="11" bestFit="1" customWidth="1"/>
  </cols>
  <sheetData>
    <row r="1" spans="1:28" ht="21" x14ac:dyDescent="0.15">
      <c r="A1" s="24" t="s">
        <v>48</v>
      </c>
    </row>
    <row r="2" spans="1:28" ht="17.25" x14ac:dyDescent="0.15">
      <c r="A2" s="23" t="s">
        <v>82</v>
      </c>
    </row>
    <row r="3" spans="1:28" ht="15.95" customHeight="1" thickBot="1" x14ac:dyDescent="0.2">
      <c r="A3" t="s">
        <v>309</v>
      </c>
      <c r="L3" s="22" t="s">
        <v>14</v>
      </c>
      <c r="N3" t="s">
        <v>30</v>
      </c>
    </row>
    <row r="4" spans="1:28" ht="15.95" customHeight="1" x14ac:dyDescent="0.15">
      <c r="A4" s="15" t="s">
        <v>16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12</v>
      </c>
      <c r="G4" s="16" t="s">
        <v>13</v>
      </c>
      <c r="H4" s="16" t="s">
        <v>10</v>
      </c>
      <c r="I4" s="16" t="s">
        <v>11</v>
      </c>
      <c r="J4" s="17" t="s">
        <v>15</v>
      </c>
      <c r="K4" s="16" t="s">
        <v>4</v>
      </c>
      <c r="L4" s="18" t="s">
        <v>5</v>
      </c>
      <c r="N4" t="s">
        <v>32</v>
      </c>
    </row>
    <row r="5" spans="1:28" ht="15.95" customHeight="1" x14ac:dyDescent="0.15">
      <c r="A5" s="19" t="s">
        <v>6</v>
      </c>
      <c r="B5" s="1">
        <v>4417</v>
      </c>
      <c r="C5" s="1">
        <v>4711</v>
      </c>
      <c r="D5" s="1">
        <v>5133</v>
      </c>
      <c r="E5" s="1">
        <v>9844</v>
      </c>
      <c r="F5" s="1">
        <v>8</v>
      </c>
      <c r="G5" s="1">
        <v>8</v>
      </c>
      <c r="H5" s="1">
        <v>132</v>
      </c>
      <c r="I5" s="1">
        <v>38</v>
      </c>
      <c r="J5" s="12">
        <v>0</v>
      </c>
      <c r="K5" s="59"/>
      <c r="L5" s="66"/>
      <c r="N5" s="54" t="s">
        <v>318</v>
      </c>
      <c r="O5" s="55" t="s">
        <v>322</v>
      </c>
      <c r="P5" s="78" t="s">
        <v>323</v>
      </c>
      <c r="Q5" s="33" t="s">
        <v>69</v>
      </c>
      <c r="R5" s="33" t="s">
        <v>70</v>
      </c>
      <c r="S5" s="33" t="s">
        <v>71</v>
      </c>
      <c r="T5" s="33" t="s">
        <v>72</v>
      </c>
      <c r="U5" s="33" t="s">
        <v>73</v>
      </c>
      <c r="V5" s="33" t="s">
        <v>74</v>
      </c>
      <c r="W5" s="33" t="s">
        <v>75</v>
      </c>
      <c r="X5" s="55" t="s">
        <v>327</v>
      </c>
      <c r="Y5" s="33" t="s">
        <v>77</v>
      </c>
      <c r="Z5" s="33" t="s">
        <v>78</v>
      </c>
      <c r="AA5" s="33" t="s">
        <v>81</v>
      </c>
    </row>
    <row r="6" spans="1:28" ht="15.95" customHeight="1" x14ac:dyDescent="0.15">
      <c r="A6" s="19" t="s">
        <v>7</v>
      </c>
      <c r="B6" s="1">
        <v>2435</v>
      </c>
      <c r="C6" s="1">
        <v>2613</v>
      </c>
      <c r="D6" s="1">
        <v>2823</v>
      </c>
      <c r="E6" s="1">
        <v>5436</v>
      </c>
      <c r="F6" s="1">
        <v>3</v>
      </c>
      <c r="G6" s="1">
        <v>13</v>
      </c>
      <c r="H6" s="1">
        <v>23</v>
      </c>
      <c r="I6" s="1">
        <v>7</v>
      </c>
      <c r="J6" s="12">
        <v>1</v>
      </c>
      <c r="K6" s="60"/>
      <c r="L6" s="67"/>
      <c r="N6" s="27" t="s">
        <v>6</v>
      </c>
      <c r="O6" s="28">
        <f>E5</f>
        <v>9844</v>
      </c>
      <c r="P6" s="28">
        <f>E13</f>
        <v>9837</v>
      </c>
      <c r="Q6" s="28">
        <f>E21</f>
        <v>9844</v>
      </c>
      <c r="R6" s="28">
        <f>E29</f>
        <v>9824</v>
      </c>
      <c r="S6" s="28">
        <f>E37</f>
        <v>9826</v>
      </c>
      <c r="T6" s="28">
        <f>E45</f>
        <v>9819</v>
      </c>
      <c r="U6" s="28">
        <f>E53</f>
        <v>9824</v>
      </c>
      <c r="V6" s="28">
        <f>E61</f>
        <v>9809</v>
      </c>
      <c r="W6" s="28">
        <f>E69</f>
        <v>9787</v>
      </c>
      <c r="X6" s="28">
        <f>E77</f>
        <v>9769</v>
      </c>
      <c r="Y6" s="28">
        <f>E85</f>
        <v>9739</v>
      </c>
      <c r="Z6" s="28">
        <f>E93</f>
        <v>9600</v>
      </c>
      <c r="AA6" s="28">
        <f>E101</f>
        <v>0</v>
      </c>
    </row>
    <row r="7" spans="1:28" ht="15.95" customHeight="1" x14ac:dyDescent="0.15">
      <c r="A7" s="19" t="s">
        <v>8</v>
      </c>
      <c r="B7" s="1">
        <v>3142</v>
      </c>
      <c r="C7" s="1">
        <v>3399</v>
      </c>
      <c r="D7" s="1">
        <v>3750</v>
      </c>
      <c r="E7" s="1">
        <v>7149</v>
      </c>
      <c r="F7" s="1">
        <v>3</v>
      </c>
      <c r="G7" s="1">
        <v>6</v>
      </c>
      <c r="H7" s="1">
        <v>22</v>
      </c>
      <c r="I7" s="1">
        <v>11</v>
      </c>
      <c r="J7" s="12">
        <v>0</v>
      </c>
      <c r="K7" s="60">
        <v>9757</v>
      </c>
      <c r="L7" s="67">
        <f>(ROUND(K7/E9,4))*100</f>
        <v>36.61</v>
      </c>
      <c r="N7" s="27" t="s">
        <v>7</v>
      </c>
      <c r="O7" s="28">
        <f>E6</f>
        <v>5436</v>
      </c>
      <c r="P7" s="28">
        <f>E14</f>
        <v>5419</v>
      </c>
      <c r="Q7" s="28">
        <f>E22</f>
        <v>5414</v>
      </c>
      <c r="R7" s="28">
        <f>E30</f>
        <v>5397</v>
      </c>
      <c r="S7" s="28">
        <f>E38</f>
        <v>5387</v>
      </c>
      <c r="T7" s="28">
        <f>E46</f>
        <v>5385</v>
      </c>
      <c r="U7" s="28">
        <f>E54</f>
        <v>5376</v>
      </c>
      <c r="V7" s="28">
        <f>E62</f>
        <v>5359</v>
      </c>
      <c r="W7" s="28">
        <f>E70</f>
        <v>5352</v>
      </c>
      <c r="X7" s="28">
        <f>E78</f>
        <v>5336</v>
      </c>
      <c r="Y7" s="28">
        <f>E86</f>
        <v>5327</v>
      </c>
      <c r="Z7" s="28">
        <f>E94</f>
        <v>5272</v>
      </c>
      <c r="AA7" s="28">
        <f>E102</f>
        <v>0</v>
      </c>
    </row>
    <row r="8" spans="1:28" ht="15.95" customHeight="1" thickBot="1" x14ac:dyDescent="0.2">
      <c r="A8" s="20" t="s">
        <v>9</v>
      </c>
      <c r="B8" s="1">
        <v>1672</v>
      </c>
      <c r="C8" s="1">
        <v>2045</v>
      </c>
      <c r="D8" s="1">
        <v>2177</v>
      </c>
      <c r="E8" s="1">
        <v>4222</v>
      </c>
      <c r="F8" s="1">
        <v>2</v>
      </c>
      <c r="G8" s="1">
        <v>6</v>
      </c>
      <c r="H8" s="1">
        <v>16</v>
      </c>
      <c r="I8" s="1">
        <v>6</v>
      </c>
      <c r="J8" s="12">
        <v>0</v>
      </c>
      <c r="K8" s="60"/>
      <c r="L8" s="67"/>
      <c r="N8" s="27" t="s">
        <v>8</v>
      </c>
      <c r="O8" s="28">
        <f>E7</f>
        <v>7149</v>
      </c>
      <c r="P8" s="28">
        <f>E15</f>
        <v>7149</v>
      </c>
      <c r="Q8" s="28">
        <f>E23</f>
        <v>7133</v>
      </c>
      <c r="R8" s="28">
        <f>E31</f>
        <v>7128</v>
      </c>
      <c r="S8" s="28">
        <f>E39</f>
        <v>7129</v>
      </c>
      <c r="T8" s="28">
        <f>E47</f>
        <v>7123</v>
      </c>
      <c r="U8" s="28">
        <f>E55</f>
        <v>7124</v>
      </c>
      <c r="V8" s="28">
        <f>E63</f>
        <v>7114</v>
      </c>
      <c r="W8" s="28">
        <f>E71</f>
        <v>7107</v>
      </c>
      <c r="X8" s="28">
        <f>E79</f>
        <v>7105</v>
      </c>
      <c r="Y8" s="28">
        <f>E87</f>
        <v>7093</v>
      </c>
      <c r="Z8" s="28">
        <f>E95</f>
        <v>7048</v>
      </c>
      <c r="AA8" s="28">
        <f>E103</f>
        <v>0</v>
      </c>
    </row>
    <row r="9" spans="1:28" ht="15.95" customHeight="1" thickBot="1" x14ac:dyDescent="0.2">
      <c r="A9" s="21" t="s">
        <v>17</v>
      </c>
      <c r="B9" s="2">
        <f t="shared" ref="B9:J9" si="0">SUM(B5:B8)</f>
        <v>11666</v>
      </c>
      <c r="C9" s="2">
        <f t="shared" si="0"/>
        <v>12768</v>
      </c>
      <c r="D9" s="2">
        <f t="shared" si="0"/>
        <v>13883</v>
      </c>
      <c r="E9" s="2">
        <f t="shared" si="0"/>
        <v>26651</v>
      </c>
      <c r="F9" s="2">
        <f t="shared" si="0"/>
        <v>16</v>
      </c>
      <c r="G9" s="2">
        <f t="shared" si="0"/>
        <v>33</v>
      </c>
      <c r="H9" s="2">
        <f t="shared" si="0"/>
        <v>193</v>
      </c>
      <c r="I9" s="2">
        <f t="shared" si="0"/>
        <v>62</v>
      </c>
      <c r="J9" s="2">
        <f t="shared" si="0"/>
        <v>1</v>
      </c>
      <c r="K9" s="61"/>
      <c r="L9" s="68"/>
      <c r="N9" s="27" t="s">
        <v>9</v>
      </c>
      <c r="O9" s="28">
        <f>E8</f>
        <v>4222</v>
      </c>
      <c r="P9" s="28">
        <f>E16</f>
        <v>4206</v>
      </c>
      <c r="Q9" s="28">
        <f>E24</f>
        <v>4198</v>
      </c>
      <c r="R9" s="28">
        <f>E32</f>
        <v>4204</v>
      </c>
      <c r="S9" s="28">
        <f>E40</f>
        <v>4196</v>
      </c>
      <c r="T9" s="28">
        <f>E48</f>
        <v>4191</v>
      </c>
      <c r="U9" s="28">
        <f>E56</f>
        <v>4196</v>
      </c>
      <c r="V9" s="28">
        <f>E64</f>
        <v>4189</v>
      </c>
      <c r="W9" s="28">
        <f>E72</f>
        <v>4191</v>
      </c>
      <c r="X9" s="28">
        <f>E80</f>
        <v>4188</v>
      </c>
      <c r="Y9" s="28">
        <f>E88</f>
        <v>4177</v>
      </c>
      <c r="Z9" s="28">
        <f>E96</f>
        <v>4150</v>
      </c>
      <c r="AA9" s="28">
        <f>E104</f>
        <v>0</v>
      </c>
    </row>
    <row r="10" spans="1:28" ht="15.95" customHeight="1" x14ac:dyDescent="0.15">
      <c r="N10" s="27" t="s">
        <v>33</v>
      </c>
      <c r="O10" s="28">
        <f t="shared" ref="O10:Z10" si="1">SUM(O6:O9)</f>
        <v>26651</v>
      </c>
      <c r="P10" s="28">
        <f t="shared" si="1"/>
        <v>26611</v>
      </c>
      <c r="Q10" s="28">
        <f>SUM(Q6:Q9)</f>
        <v>26589</v>
      </c>
      <c r="R10" s="28">
        <f t="shared" si="1"/>
        <v>26553</v>
      </c>
      <c r="S10" s="28">
        <f t="shared" si="1"/>
        <v>26538</v>
      </c>
      <c r="T10" s="28">
        <f t="shared" si="1"/>
        <v>26518</v>
      </c>
      <c r="U10" s="28">
        <f t="shared" si="1"/>
        <v>26520</v>
      </c>
      <c r="V10" s="28">
        <f t="shared" si="1"/>
        <v>26471</v>
      </c>
      <c r="W10" s="28">
        <f t="shared" si="1"/>
        <v>26437</v>
      </c>
      <c r="X10" s="28">
        <f t="shared" si="1"/>
        <v>26398</v>
      </c>
      <c r="Y10" s="28">
        <f t="shared" si="1"/>
        <v>26336</v>
      </c>
      <c r="Z10" s="28">
        <f t="shared" si="1"/>
        <v>26070</v>
      </c>
      <c r="AA10" s="28">
        <f>E105</f>
        <v>0</v>
      </c>
    </row>
    <row r="11" spans="1:28" ht="15.95" customHeight="1" thickBot="1" x14ac:dyDescent="0.2">
      <c r="A11" t="s">
        <v>310</v>
      </c>
      <c r="L11" s="22" t="s">
        <v>14</v>
      </c>
      <c r="N11" s="27" t="s">
        <v>34</v>
      </c>
      <c r="O11" s="29">
        <f>IF(O6=0,"",(O10-H３０年度!E97))</f>
        <v>115</v>
      </c>
      <c r="P11" s="29">
        <f>IF(P6=0,"",(P10-O10))</f>
        <v>-40</v>
      </c>
      <c r="Q11" s="29">
        <f>IF(Q6=0,"",(Q10-P10))</f>
        <v>-22</v>
      </c>
      <c r="R11" s="29">
        <f t="shared" ref="R11:AA11" si="2">IF(R6=0,"",(R10-Q10))</f>
        <v>-36</v>
      </c>
      <c r="S11" s="29">
        <f t="shared" si="2"/>
        <v>-15</v>
      </c>
      <c r="T11" s="29">
        <f t="shared" si="2"/>
        <v>-20</v>
      </c>
      <c r="U11" s="29">
        <f t="shared" si="2"/>
        <v>2</v>
      </c>
      <c r="V11" s="29">
        <f t="shared" si="2"/>
        <v>-49</v>
      </c>
      <c r="W11" s="29">
        <f t="shared" si="2"/>
        <v>-34</v>
      </c>
      <c r="X11" s="29">
        <f t="shared" si="2"/>
        <v>-39</v>
      </c>
      <c r="Y11" s="29">
        <f t="shared" si="2"/>
        <v>-62</v>
      </c>
      <c r="Z11" s="29">
        <f t="shared" si="2"/>
        <v>-266</v>
      </c>
      <c r="AA11" s="29" t="str">
        <f t="shared" si="2"/>
        <v/>
      </c>
    </row>
    <row r="12" spans="1:28" ht="15.95" customHeight="1" x14ac:dyDescent="0.15">
      <c r="A12" s="15" t="s">
        <v>16</v>
      </c>
      <c r="B12" s="16" t="s">
        <v>0</v>
      </c>
      <c r="C12" s="16" t="s">
        <v>1</v>
      </c>
      <c r="D12" s="16" t="s">
        <v>2</v>
      </c>
      <c r="E12" s="16" t="s">
        <v>3</v>
      </c>
      <c r="F12" s="16" t="s">
        <v>12</v>
      </c>
      <c r="G12" s="16" t="s">
        <v>13</v>
      </c>
      <c r="H12" s="16" t="s">
        <v>10</v>
      </c>
      <c r="I12" s="16" t="s">
        <v>11</v>
      </c>
      <c r="J12" s="17" t="s">
        <v>15</v>
      </c>
      <c r="K12" s="16" t="s">
        <v>4</v>
      </c>
      <c r="L12" s="18" t="s">
        <v>5</v>
      </c>
    </row>
    <row r="13" spans="1:28" ht="15.95" customHeight="1" x14ac:dyDescent="0.15">
      <c r="A13" s="19" t="s">
        <v>6</v>
      </c>
      <c r="B13" s="1">
        <v>4413</v>
      </c>
      <c r="C13" s="1">
        <v>4707</v>
      </c>
      <c r="D13" s="1">
        <v>5130</v>
      </c>
      <c r="E13" s="1">
        <v>9837</v>
      </c>
      <c r="F13" s="1">
        <v>4</v>
      </c>
      <c r="G13" s="1">
        <v>15</v>
      </c>
      <c r="H13" s="1">
        <v>17</v>
      </c>
      <c r="I13" s="1">
        <v>17</v>
      </c>
      <c r="J13" s="12">
        <v>0</v>
      </c>
      <c r="K13" s="59"/>
      <c r="L13" s="66"/>
      <c r="N13" t="s">
        <v>30</v>
      </c>
    </row>
    <row r="14" spans="1:28" ht="15.95" customHeight="1" x14ac:dyDescent="0.15">
      <c r="A14" s="19" t="s">
        <v>7</v>
      </c>
      <c r="B14" s="1">
        <v>2431</v>
      </c>
      <c r="C14" s="1">
        <v>2603</v>
      </c>
      <c r="D14" s="1">
        <v>2816</v>
      </c>
      <c r="E14" s="1">
        <v>5419</v>
      </c>
      <c r="F14" s="1">
        <v>0</v>
      </c>
      <c r="G14" s="1">
        <v>8</v>
      </c>
      <c r="H14" s="1">
        <v>5</v>
      </c>
      <c r="I14" s="1">
        <v>11</v>
      </c>
      <c r="J14" s="12">
        <v>0</v>
      </c>
      <c r="K14" s="60"/>
      <c r="L14" s="67"/>
      <c r="N14" t="s">
        <v>35</v>
      </c>
    </row>
    <row r="15" spans="1:28" ht="15.95" customHeight="1" x14ac:dyDescent="0.15">
      <c r="A15" s="19" t="s">
        <v>8</v>
      </c>
      <c r="B15" s="1">
        <v>3148</v>
      </c>
      <c r="C15" s="1">
        <v>3402</v>
      </c>
      <c r="D15" s="1">
        <v>3747</v>
      </c>
      <c r="E15" s="1">
        <v>7149</v>
      </c>
      <c r="F15" s="1">
        <v>4</v>
      </c>
      <c r="G15" s="1">
        <v>9</v>
      </c>
      <c r="H15" s="1">
        <v>15</v>
      </c>
      <c r="I15" s="1">
        <v>18</v>
      </c>
      <c r="J15" s="12">
        <v>0</v>
      </c>
      <c r="K15" s="60">
        <v>9746</v>
      </c>
      <c r="L15" s="67">
        <f>(ROUND(K15/E17,4))*100</f>
        <v>36.620000000000005</v>
      </c>
      <c r="N15" s="54" t="s">
        <v>318</v>
      </c>
      <c r="O15" s="55" t="s">
        <v>325</v>
      </c>
      <c r="P15" s="78" t="s">
        <v>324</v>
      </c>
      <c r="Q15" s="33" t="s">
        <v>38</v>
      </c>
      <c r="R15" s="33" t="s">
        <v>39</v>
      </c>
      <c r="S15" s="33" t="s">
        <v>40</v>
      </c>
      <c r="T15" s="33" t="s">
        <v>41</v>
      </c>
      <c r="U15" s="33" t="s">
        <v>42</v>
      </c>
      <c r="V15" s="33" t="s">
        <v>43</v>
      </c>
      <c r="W15" s="33" t="s">
        <v>44</v>
      </c>
      <c r="X15" s="55" t="s">
        <v>326</v>
      </c>
      <c r="Y15" s="33" t="s">
        <v>46</v>
      </c>
      <c r="Z15" s="33" t="s">
        <v>47</v>
      </c>
      <c r="AA15" s="33" t="s">
        <v>63</v>
      </c>
    </row>
    <row r="16" spans="1:28" ht="15.95" customHeight="1" thickBot="1" x14ac:dyDescent="0.2">
      <c r="A16" s="20" t="s">
        <v>9</v>
      </c>
      <c r="B16" s="1">
        <v>1668</v>
      </c>
      <c r="C16" s="1">
        <v>2036</v>
      </c>
      <c r="D16" s="1">
        <v>2170</v>
      </c>
      <c r="E16" s="1">
        <v>4206</v>
      </c>
      <c r="F16" s="1">
        <v>2</v>
      </c>
      <c r="G16" s="1">
        <v>6</v>
      </c>
      <c r="H16" s="1">
        <v>4</v>
      </c>
      <c r="I16" s="1">
        <v>7</v>
      </c>
      <c r="J16" s="12">
        <v>0</v>
      </c>
      <c r="K16" s="60"/>
      <c r="L16" s="67"/>
      <c r="N16" s="27" t="s">
        <v>10</v>
      </c>
      <c r="O16" s="34">
        <f>H9</f>
        <v>193</v>
      </c>
      <c r="P16" s="36">
        <f>H17</f>
        <v>41</v>
      </c>
      <c r="Q16" s="38">
        <f>H25</f>
        <v>38</v>
      </c>
      <c r="R16" s="34">
        <f>H33</f>
        <v>50</v>
      </c>
      <c r="S16" s="34">
        <f>H41</f>
        <v>42</v>
      </c>
      <c r="T16" s="34">
        <f>H49</f>
        <v>47</v>
      </c>
      <c r="U16" s="34">
        <f>H57</f>
        <v>49</v>
      </c>
      <c r="V16" s="34">
        <f>H65</f>
        <v>22</v>
      </c>
      <c r="W16" s="34">
        <f>H73</f>
        <v>33</v>
      </c>
      <c r="X16" s="34">
        <f>H81</f>
        <v>28</v>
      </c>
      <c r="Y16" s="34">
        <f>H89</f>
        <v>33</v>
      </c>
      <c r="Z16" s="34">
        <f>H97</f>
        <v>243</v>
      </c>
      <c r="AA16" s="38">
        <f>H105</f>
        <v>0</v>
      </c>
      <c r="AB16">
        <f>SUM(O16:Z16)</f>
        <v>819</v>
      </c>
    </row>
    <row r="17" spans="1:28" ht="15.95" customHeight="1" thickBot="1" x14ac:dyDescent="0.2">
      <c r="A17" s="21" t="s">
        <v>17</v>
      </c>
      <c r="B17" s="2">
        <f t="shared" ref="B17:I17" si="3">SUM(B13:B16)</f>
        <v>11660</v>
      </c>
      <c r="C17" s="2">
        <f t="shared" si="3"/>
        <v>12748</v>
      </c>
      <c r="D17" s="2">
        <f t="shared" si="3"/>
        <v>13863</v>
      </c>
      <c r="E17" s="2">
        <f t="shared" si="3"/>
        <v>26611</v>
      </c>
      <c r="F17" s="2">
        <f t="shared" si="3"/>
        <v>10</v>
      </c>
      <c r="G17" s="2">
        <f t="shared" si="3"/>
        <v>38</v>
      </c>
      <c r="H17" s="2">
        <f t="shared" si="3"/>
        <v>41</v>
      </c>
      <c r="I17" s="2">
        <f t="shared" si="3"/>
        <v>53</v>
      </c>
      <c r="J17" s="2">
        <f>SUM(J13:J16)</f>
        <v>0</v>
      </c>
      <c r="K17" s="61"/>
      <c r="L17" s="68"/>
      <c r="N17" s="27" t="s">
        <v>11</v>
      </c>
      <c r="O17" s="34">
        <f>I9</f>
        <v>62</v>
      </c>
      <c r="P17" s="34">
        <f>I17</f>
        <v>53</v>
      </c>
      <c r="Q17" s="38">
        <f>I25</f>
        <v>46</v>
      </c>
      <c r="R17" s="34">
        <f>I33</f>
        <v>65</v>
      </c>
      <c r="S17" s="34">
        <f>I41</f>
        <v>32</v>
      </c>
      <c r="T17" s="34">
        <f>I49</f>
        <v>40</v>
      </c>
      <c r="U17" s="34">
        <f>I57</f>
        <v>29</v>
      </c>
      <c r="V17" s="34">
        <f>I65</f>
        <v>33</v>
      </c>
      <c r="W17" s="34">
        <f>I73</f>
        <v>30</v>
      </c>
      <c r="X17" s="36">
        <f>I81</f>
        <v>34</v>
      </c>
      <c r="Y17" s="34">
        <f>I89</f>
        <v>49</v>
      </c>
      <c r="Z17" s="34">
        <f>I97</f>
        <v>479</v>
      </c>
      <c r="AA17" s="38">
        <f>I105</f>
        <v>0</v>
      </c>
      <c r="AB17">
        <f>SUM(O17:Z17)</f>
        <v>952</v>
      </c>
    </row>
    <row r="18" spans="1:28" ht="15.95" customHeight="1" x14ac:dyDescent="0.15">
      <c r="F18" s="39"/>
      <c r="G18" s="39"/>
      <c r="H18" s="39"/>
      <c r="I18" s="39"/>
    </row>
    <row r="19" spans="1:28" ht="15.95" customHeight="1" thickBot="1" x14ac:dyDescent="0.2">
      <c r="A19" t="s">
        <v>311</v>
      </c>
      <c r="L19" s="22" t="s">
        <v>14</v>
      </c>
    </row>
    <row r="20" spans="1:28" ht="15.95" customHeight="1" x14ac:dyDescent="0.15">
      <c r="A20" s="15" t="s">
        <v>158</v>
      </c>
      <c r="B20" s="16" t="s">
        <v>159</v>
      </c>
      <c r="C20" s="16" t="s">
        <v>160</v>
      </c>
      <c r="D20" s="16" t="s">
        <v>161</v>
      </c>
      <c r="E20" s="16" t="s">
        <v>162</v>
      </c>
      <c r="F20" s="16" t="s">
        <v>163</v>
      </c>
      <c r="G20" s="16" t="s">
        <v>164</v>
      </c>
      <c r="H20" s="16" t="s">
        <v>165</v>
      </c>
      <c r="I20" s="16" t="s">
        <v>166</v>
      </c>
      <c r="J20" s="17" t="s">
        <v>167</v>
      </c>
      <c r="K20" s="16" t="s">
        <v>4</v>
      </c>
      <c r="L20" s="18" t="s">
        <v>5</v>
      </c>
      <c r="R20" s="35" t="s">
        <v>470</v>
      </c>
      <c r="S20" s="35" t="s">
        <v>471</v>
      </c>
      <c r="T20" s="35" t="s">
        <v>472</v>
      </c>
      <c r="U20" s="99" t="s">
        <v>473</v>
      </c>
    </row>
    <row r="21" spans="1:28" ht="15.95" customHeight="1" x14ac:dyDescent="0.15">
      <c r="A21" s="19" t="s">
        <v>168</v>
      </c>
      <c r="B21" s="1">
        <v>4424</v>
      </c>
      <c r="C21" s="1">
        <v>4710</v>
      </c>
      <c r="D21" s="1">
        <v>5134</v>
      </c>
      <c r="E21" s="1">
        <v>9844</v>
      </c>
      <c r="F21" s="1">
        <v>6</v>
      </c>
      <c r="G21" s="1">
        <v>11</v>
      </c>
      <c r="H21" s="1">
        <v>21</v>
      </c>
      <c r="I21" s="1">
        <v>21</v>
      </c>
      <c r="J21" s="12">
        <v>1</v>
      </c>
      <c r="K21" s="59"/>
      <c r="L21" s="63"/>
      <c r="Q21" t="s">
        <v>10</v>
      </c>
      <c r="R21" s="35">
        <f>H３０年度!X16</f>
        <v>29</v>
      </c>
      <c r="S21" s="35">
        <f>H３０年度!Y16</f>
        <v>36</v>
      </c>
      <c r="T21" s="35">
        <f>H３０年度!Z16</f>
        <v>209</v>
      </c>
      <c r="U21" s="35">
        <f>SUM(R21:T21,O16:W16)</f>
        <v>789</v>
      </c>
    </row>
    <row r="22" spans="1:28" ht="15.95" customHeight="1" x14ac:dyDescent="0.15">
      <c r="A22" s="19" t="s">
        <v>169</v>
      </c>
      <c r="B22" s="1">
        <v>2432</v>
      </c>
      <c r="C22" s="1">
        <v>2604</v>
      </c>
      <c r="D22" s="1">
        <v>2810</v>
      </c>
      <c r="E22" s="1">
        <v>5414</v>
      </c>
      <c r="F22" s="1">
        <v>3</v>
      </c>
      <c r="G22" s="1">
        <v>4</v>
      </c>
      <c r="H22" s="1">
        <v>7</v>
      </c>
      <c r="I22" s="1">
        <v>6</v>
      </c>
      <c r="J22" s="12">
        <v>0</v>
      </c>
      <c r="K22" s="60"/>
      <c r="L22" s="64"/>
      <c r="Q22" t="s">
        <v>11</v>
      </c>
      <c r="R22" s="35">
        <f>H３０年度!X17</f>
        <v>33</v>
      </c>
      <c r="S22" s="35">
        <f>H３０年度!Y17</f>
        <v>33</v>
      </c>
      <c r="T22" s="35">
        <f>H３０年度!Z17</f>
        <v>413</v>
      </c>
      <c r="U22" s="35">
        <f>SUM(R22:T22,O17:W17)</f>
        <v>869</v>
      </c>
    </row>
    <row r="23" spans="1:28" ht="15.95" customHeight="1" x14ac:dyDescent="0.15">
      <c r="A23" s="19" t="s">
        <v>170</v>
      </c>
      <c r="B23" s="1">
        <v>3148</v>
      </c>
      <c r="C23" s="1">
        <v>3391</v>
      </c>
      <c r="D23" s="1">
        <v>3742</v>
      </c>
      <c r="E23" s="1">
        <v>7133</v>
      </c>
      <c r="F23" s="1">
        <v>2</v>
      </c>
      <c r="G23" s="1">
        <v>10</v>
      </c>
      <c r="H23" s="1">
        <v>9</v>
      </c>
      <c r="I23" s="1">
        <v>16</v>
      </c>
      <c r="J23" s="12">
        <v>0</v>
      </c>
      <c r="K23" s="60">
        <v>9748</v>
      </c>
      <c r="L23" s="64">
        <f>(ROUND(K23/E25,4))*100</f>
        <v>36.659999999999997</v>
      </c>
    </row>
    <row r="24" spans="1:28" ht="15.95" customHeight="1" thickBot="1" x14ac:dyDescent="0.2">
      <c r="A24" s="20" t="s">
        <v>171</v>
      </c>
      <c r="B24" s="1">
        <v>1666</v>
      </c>
      <c r="C24" s="1">
        <v>2027</v>
      </c>
      <c r="D24" s="1">
        <v>2171</v>
      </c>
      <c r="E24" s="1">
        <v>4198</v>
      </c>
      <c r="F24" s="1">
        <v>1</v>
      </c>
      <c r="G24" s="1">
        <v>2</v>
      </c>
      <c r="H24" s="1">
        <v>1</v>
      </c>
      <c r="I24" s="1">
        <v>3</v>
      </c>
      <c r="J24" s="12">
        <v>0</v>
      </c>
      <c r="K24" s="60"/>
      <c r="L24" s="64"/>
    </row>
    <row r="25" spans="1:28" ht="15.95" customHeight="1" thickBot="1" x14ac:dyDescent="0.2">
      <c r="A25" s="21" t="s">
        <v>172</v>
      </c>
      <c r="B25" s="2">
        <f t="shared" ref="B25:J25" si="4">SUM(B21:B24)</f>
        <v>11670</v>
      </c>
      <c r="C25" s="2">
        <f t="shared" si="4"/>
        <v>12732</v>
      </c>
      <c r="D25" s="2">
        <f t="shared" si="4"/>
        <v>13857</v>
      </c>
      <c r="E25" s="2">
        <f t="shared" si="4"/>
        <v>26589</v>
      </c>
      <c r="F25" s="2">
        <f t="shared" si="4"/>
        <v>12</v>
      </c>
      <c r="G25" s="2">
        <f t="shared" si="4"/>
        <v>27</v>
      </c>
      <c r="H25" s="2">
        <f t="shared" si="4"/>
        <v>38</v>
      </c>
      <c r="I25" s="2">
        <f t="shared" si="4"/>
        <v>46</v>
      </c>
      <c r="J25" s="2">
        <f t="shared" si="4"/>
        <v>1</v>
      </c>
      <c r="K25" s="61"/>
      <c r="L25" s="65"/>
    </row>
    <row r="26" spans="1:28" ht="15.95" customHeight="1" x14ac:dyDescent="0.15"/>
    <row r="27" spans="1:28" ht="15.95" customHeight="1" thickBot="1" x14ac:dyDescent="0.2">
      <c r="A27" t="s">
        <v>312</v>
      </c>
      <c r="L27" s="22" t="s">
        <v>14</v>
      </c>
    </row>
    <row r="28" spans="1:28" ht="15.95" customHeight="1" x14ac:dyDescent="0.15">
      <c r="A28" s="15" t="s">
        <v>16</v>
      </c>
      <c r="B28" s="16" t="s">
        <v>0</v>
      </c>
      <c r="C28" s="16" t="s">
        <v>1</v>
      </c>
      <c r="D28" s="16" t="s">
        <v>2</v>
      </c>
      <c r="E28" s="16" t="s">
        <v>3</v>
      </c>
      <c r="F28" s="16" t="s">
        <v>12</v>
      </c>
      <c r="G28" s="16" t="s">
        <v>13</v>
      </c>
      <c r="H28" s="16" t="s">
        <v>10</v>
      </c>
      <c r="I28" s="16" t="s">
        <v>11</v>
      </c>
      <c r="J28" s="17" t="s">
        <v>15</v>
      </c>
      <c r="K28" s="16" t="s">
        <v>4</v>
      </c>
      <c r="L28" s="18" t="s">
        <v>5</v>
      </c>
    </row>
    <row r="29" spans="1:28" ht="15.95" customHeight="1" x14ac:dyDescent="0.15">
      <c r="A29" s="19" t="s">
        <v>6</v>
      </c>
      <c r="B29" s="1">
        <v>4421</v>
      </c>
      <c r="C29" s="1">
        <v>4700</v>
      </c>
      <c r="D29" s="1">
        <v>5124</v>
      </c>
      <c r="E29" s="1">
        <v>9824</v>
      </c>
      <c r="F29" s="1">
        <v>3</v>
      </c>
      <c r="G29" s="1">
        <v>11</v>
      </c>
      <c r="H29" s="1">
        <v>27</v>
      </c>
      <c r="I29" s="1">
        <v>33</v>
      </c>
      <c r="J29" s="12">
        <v>0</v>
      </c>
      <c r="K29" s="59"/>
      <c r="L29" s="63"/>
    </row>
    <row r="30" spans="1:28" ht="15.95" customHeight="1" x14ac:dyDescent="0.15">
      <c r="A30" s="19" t="s">
        <v>7</v>
      </c>
      <c r="B30" s="1">
        <v>2426</v>
      </c>
      <c r="C30" s="1">
        <v>2598</v>
      </c>
      <c r="D30" s="1">
        <v>2799</v>
      </c>
      <c r="E30" s="1">
        <v>5397</v>
      </c>
      <c r="F30" s="1">
        <v>5</v>
      </c>
      <c r="G30" s="1">
        <v>12</v>
      </c>
      <c r="H30" s="1">
        <v>7</v>
      </c>
      <c r="I30" s="1">
        <v>12</v>
      </c>
      <c r="J30" s="12">
        <v>0</v>
      </c>
      <c r="K30" s="60"/>
      <c r="L30" s="64"/>
    </row>
    <row r="31" spans="1:28" ht="15.95" customHeight="1" x14ac:dyDescent="0.15">
      <c r="A31" s="19" t="s">
        <v>8</v>
      </c>
      <c r="B31" s="1">
        <v>3144</v>
      </c>
      <c r="C31" s="1">
        <v>3380</v>
      </c>
      <c r="D31" s="1">
        <v>3748</v>
      </c>
      <c r="E31" s="1">
        <v>7128</v>
      </c>
      <c r="F31" s="1">
        <v>3</v>
      </c>
      <c r="G31" s="1">
        <v>9</v>
      </c>
      <c r="H31" s="1">
        <v>12</v>
      </c>
      <c r="I31" s="1">
        <v>17</v>
      </c>
      <c r="J31" s="12">
        <v>0</v>
      </c>
      <c r="K31" s="60">
        <v>9752</v>
      </c>
      <c r="L31" s="64">
        <f>(ROUND(K31/E33,4))*100</f>
        <v>36.730000000000004</v>
      </c>
    </row>
    <row r="32" spans="1:28" ht="15.95" customHeight="1" thickBot="1" x14ac:dyDescent="0.2">
      <c r="A32" s="20" t="s">
        <v>9</v>
      </c>
      <c r="B32" s="1">
        <v>1673</v>
      </c>
      <c r="C32" s="1">
        <v>2029</v>
      </c>
      <c r="D32" s="1">
        <v>2175</v>
      </c>
      <c r="E32" s="1">
        <v>4204</v>
      </c>
      <c r="F32" s="1">
        <v>2</v>
      </c>
      <c r="G32" s="1">
        <v>2</v>
      </c>
      <c r="H32" s="1">
        <v>4</v>
      </c>
      <c r="I32" s="1">
        <v>3</v>
      </c>
      <c r="J32" s="12">
        <v>0</v>
      </c>
      <c r="K32" s="60"/>
      <c r="L32" s="64"/>
    </row>
    <row r="33" spans="1:13" ht="15.95" customHeight="1" thickBot="1" x14ac:dyDescent="0.2">
      <c r="A33" s="21" t="s">
        <v>17</v>
      </c>
      <c r="B33" s="2">
        <f>SUM(B29:B32)</f>
        <v>11664</v>
      </c>
      <c r="C33" s="2">
        <f t="shared" ref="C33:J33" si="5">SUM(C29:C32)</f>
        <v>12707</v>
      </c>
      <c r="D33" s="2">
        <f t="shared" si="5"/>
        <v>13846</v>
      </c>
      <c r="E33" s="2">
        <f t="shared" si="5"/>
        <v>26553</v>
      </c>
      <c r="F33" s="2">
        <f t="shared" si="5"/>
        <v>13</v>
      </c>
      <c r="G33" s="2">
        <f t="shared" si="5"/>
        <v>34</v>
      </c>
      <c r="H33" s="2">
        <f t="shared" si="5"/>
        <v>50</v>
      </c>
      <c r="I33" s="2">
        <f t="shared" si="5"/>
        <v>65</v>
      </c>
      <c r="J33" s="2">
        <f t="shared" si="5"/>
        <v>0</v>
      </c>
      <c r="K33" s="61"/>
      <c r="L33" s="65"/>
    </row>
    <row r="34" spans="1:13" ht="15.95" customHeight="1" x14ac:dyDescent="0.15">
      <c r="K34" s="37"/>
      <c r="L34" s="26" t="str">
        <f>IF(K34=0,"",ROUND(K34/E33,4)*100)</f>
        <v/>
      </c>
    </row>
    <row r="35" spans="1:13" ht="15.95" customHeight="1" thickBot="1" x14ac:dyDescent="0.2">
      <c r="A35" t="s">
        <v>313</v>
      </c>
      <c r="L35" s="22" t="s">
        <v>14</v>
      </c>
    </row>
    <row r="36" spans="1:13" ht="15.95" customHeight="1" x14ac:dyDescent="0.15">
      <c r="A36" s="15" t="s">
        <v>185</v>
      </c>
      <c r="B36" s="16" t="s">
        <v>186</v>
      </c>
      <c r="C36" s="16" t="s">
        <v>187</v>
      </c>
      <c r="D36" s="16" t="s">
        <v>188</v>
      </c>
      <c r="E36" s="16" t="s">
        <v>189</v>
      </c>
      <c r="F36" s="41" t="s">
        <v>190</v>
      </c>
      <c r="G36" s="41" t="s">
        <v>191</v>
      </c>
      <c r="H36" s="41" t="s">
        <v>192</v>
      </c>
      <c r="I36" s="41" t="s">
        <v>193</v>
      </c>
      <c r="J36" s="42" t="s">
        <v>194</v>
      </c>
      <c r="K36" s="16" t="s">
        <v>4</v>
      </c>
      <c r="L36" s="18" t="s">
        <v>5</v>
      </c>
    </row>
    <row r="37" spans="1:13" ht="15.95" customHeight="1" x14ac:dyDescent="0.15">
      <c r="A37" s="19" t="s">
        <v>195</v>
      </c>
      <c r="B37" s="51">
        <v>4434</v>
      </c>
      <c r="C37" s="51">
        <v>4705</v>
      </c>
      <c r="D37" s="51">
        <v>5121</v>
      </c>
      <c r="E37" s="1">
        <v>9826</v>
      </c>
      <c r="F37" s="1">
        <v>2</v>
      </c>
      <c r="G37" s="1">
        <v>6</v>
      </c>
      <c r="H37" s="1">
        <v>17</v>
      </c>
      <c r="I37" s="1">
        <v>12</v>
      </c>
      <c r="J37" s="12">
        <v>0</v>
      </c>
      <c r="K37" s="59"/>
      <c r="L37" s="63"/>
    </row>
    <row r="38" spans="1:13" ht="15.95" customHeight="1" x14ac:dyDescent="0.15">
      <c r="A38" s="19" t="s">
        <v>196</v>
      </c>
      <c r="B38" s="51">
        <v>2423</v>
      </c>
      <c r="C38" s="51">
        <v>2591</v>
      </c>
      <c r="D38" s="51">
        <v>2796</v>
      </c>
      <c r="E38" s="1">
        <v>5387</v>
      </c>
      <c r="F38" s="1">
        <v>1</v>
      </c>
      <c r="G38" s="1">
        <v>10</v>
      </c>
      <c r="H38" s="1">
        <v>7</v>
      </c>
      <c r="I38" s="1">
        <v>8</v>
      </c>
      <c r="J38" s="12">
        <v>0</v>
      </c>
      <c r="K38" s="60"/>
      <c r="L38" s="64"/>
    </row>
    <row r="39" spans="1:13" ht="15.95" customHeight="1" x14ac:dyDescent="0.15">
      <c r="A39" s="19" t="s">
        <v>197</v>
      </c>
      <c r="B39" s="51">
        <v>3155</v>
      </c>
      <c r="C39" s="51">
        <v>3380</v>
      </c>
      <c r="D39" s="51">
        <v>3749</v>
      </c>
      <c r="E39" s="1">
        <v>7129</v>
      </c>
      <c r="F39" s="1">
        <v>3</v>
      </c>
      <c r="G39" s="1">
        <v>9</v>
      </c>
      <c r="H39" s="1">
        <v>15</v>
      </c>
      <c r="I39" s="1">
        <v>7</v>
      </c>
      <c r="J39" s="12">
        <v>0</v>
      </c>
      <c r="K39" s="60">
        <v>9762</v>
      </c>
      <c r="L39" s="64">
        <f>(ROUND(K39/E41,4))*100</f>
        <v>36.78</v>
      </c>
    </row>
    <row r="40" spans="1:13" ht="15.95" customHeight="1" thickBot="1" x14ac:dyDescent="0.2">
      <c r="A40" s="20" t="s">
        <v>198</v>
      </c>
      <c r="B40" s="52">
        <v>1672</v>
      </c>
      <c r="C40" s="52">
        <v>2027</v>
      </c>
      <c r="D40" s="52">
        <v>2169</v>
      </c>
      <c r="E40" s="53">
        <v>4196</v>
      </c>
      <c r="F40" s="1">
        <v>1</v>
      </c>
      <c r="G40" s="1">
        <v>7</v>
      </c>
      <c r="H40" s="1">
        <v>3</v>
      </c>
      <c r="I40" s="1">
        <v>5</v>
      </c>
      <c r="J40" s="12">
        <v>0</v>
      </c>
      <c r="K40" s="60"/>
      <c r="L40" s="64"/>
    </row>
    <row r="41" spans="1:13" ht="15.95" customHeight="1" thickBot="1" x14ac:dyDescent="0.2">
      <c r="A41" s="21" t="s">
        <v>199</v>
      </c>
      <c r="B41" s="2">
        <f t="shared" ref="B41:J41" si="6">SUM(B37:B40)</f>
        <v>11684</v>
      </c>
      <c r="C41" s="2">
        <f t="shared" si="6"/>
        <v>12703</v>
      </c>
      <c r="D41" s="2">
        <f t="shared" si="6"/>
        <v>13835</v>
      </c>
      <c r="E41" s="2">
        <f>SUM(E37:E40)</f>
        <v>26538</v>
      </c>
      <c r="F41" s="2">
        <f t="shared" si="6"/>
        <v>7</v>
      </c>
      <c r="G41" s="2">
        <f t="shared" si="6"/>
        <v>32</v>
      </c>
      <c r="H41" s="2">
        <f t="shared" si="6"/>
        <v>42</v>
      </c>
      <c r="I41" s="2">
        <f t="shared" si="6"/>
        <v>32</v>
      </c>
      <c r="J41" s="2">
        <f t="shared" si="6"/>
        <v>0</v>
      </c>
      <c r="K41" s="61"/>
      <c r="L41" s="65"/>
    </row>
    <row r="42" spans="1:13" ht="15.95" customHeight="1" x14ac:dyDescent="0.15">
      <c r="F42" s="39"/>
      <c r="G42" s="39"/>
      <c r="H42" s="39"/>
      <c r="I42" s="39"/>
      <c r="J42" s="40"/>
    </row>
    <row r="43" spans="1:13" ht="15.95" customHeight="1" thickBot="1" x14ac:dyDescent="0.2">
      <c r="A43" t="s">
        <v>314</v>
      </c>
      <c r="L43" s="22" t="s">
        <v>14</v>
      </c>
    </row>
    <row r="44" spans="1:13" ht="15.95" customHeight="1" x14ac:dyDescent="0.15">
      <c r="A44" s="15" t="s">
        <v>16</v>
      </c>
      <c r="B44" s="16" t="s">
        <v>0</v>
      </c>
      <c r="C44" s="16" t="s">
        <v>1</v>
      </c>
      <c r="D44" s="16" t="s">
        <v>2</v>
      </c>
      <c r="E44" s="16" t="s">
        <v>3</v>
      </c>
      <c r="F44" s="16" t="s">
        <v>12</v>
      </c>
      <c r="G44" s="16" t="s">
        <v>13</v>
      </c>
      <c r="H44" s="16" t="s">
        <v>10</v>
      </c>
      <c r="I44" s="16" t="s">
        <v>11</v>
      </c>
      <c r="J44" s="17" t="s">
        <v>15</v>
      </c>
      <c r="K44" s="16" t="s">
        <v>4</v>
      </c>
      <c r="L44" s="18" t="s">
        <v>5</v>
      </c>
    </row>
    <row r="45" spans="1:13" ht="15.95" customHeight="1" x14ac:dyDescent="0.15">
      <c r="A45" s="19" t="s">
        <v>6</v>
      </c>
      <c r="B45" s="1">
        <v>4425</v>
      </c>
      <c r="C45" s="1">
        <v>4706</v>
      </c>
      <c r="D45" s="1">
        <v>5113</v>
      </c>
      <c r="E45" s="1">
        <v>9819</v>
      </c>
      <c r="F45" s="1">
        <v>6</v>
      </c>
      <c r="G45" s="1">
        <v>14</v>
      </c>
      <c r="H45" s="1">
        <v>20</v>
      </c>
      <c r="I45" s="1">
        <v>13</v>
      </c>
      <c r="J45" s="12">
        <v>-5</v>
      </c>
      <c r="K45" s="59"/>
      <c r="L45" s="63"/>
    </row>
    <row r="46" spans="1:13" ht="15.95" customHeight="1" x14ac:dyDescent="0.15">
      <c r="A46" s="19" t="s">
        <v>7</v>
      </c>
      <c r="B46" s="1">
        <v>2425</v>
      </c>
      <c r="C46" s="1">
        <v>2590</v>
      </c>
      <c r="D46" s="1">
        <v>2795</v>
      </c>
      <c r="E46" s="1">
        <v>5385</v>
      </c>
      <c r="F46" s="1">
        <v>2</v>
      </c>
      <c r="G46" s="1">
        <v>11</v>
      </c>
      <c r="H46" s="1">
        <v>15</v>
      </c>
      <c r="I46" s="1">
        <v>7</v>
      </c>
      <c r="J46" s="12">
        <v>0</v>
      </c>
      <c r="K46" s="60"/>
      <c r="L46" s="64"/>
    </row>
    <row r="47" spans="1:13" ht="15.95" customHeight="1" x14ac:dyDescent="0.15">
      <c r="A47" s="19" t="s">
        <v>8</v>
      </c>
      <c r="B47" s="1">
        <v>3152</v>
      </c>
      <c r="C47" s="1">
        <v>3377</v>
      </c>
      <c r="D47" s="1">
        <v>3746</v>
      </c>
      <c r="E47" s="1">
        <v>7123</v>
      </c>
      <c r="F47" s="1">
        <v>3</v>
      </c>
      <c r="G47" s="1">
        <v>9</v>
      </c>
      <c r="H47" s="1">
        <v>7</v>
      </c>
      <c r="I47" s="1">
        <v>9</v>
      </c>
      <c r="J47" s="12">
        <v>0</v>
      </c>
      <c r="K47" s="60">
        <v>9759</v>
      </c>
      <c r="L47" s="64">
        <f>(ROUND(K47/E49,4))*100</f>
        <v>36.799999999999997</v>
      </c>
    </row>
    <row r="48" spans="1:13" ht="15.95" customHeight="1" thickBot="1" x14ac:dyDescent="0.2">
      <c r="A48" s="20" t="s">
        <v>9</v>
      </c>
      <c r="B48" s="1">
        <v>1669</v>
      </c>
      <c r="C48" s="1">
        <v>2021</v>
      </c>
      <c r="D48" s="1">
        <v>2170</v>
      </c>
      <c r="E48" s="1">
        <v>4191</v>
      </c>
      <c r="F48" s="1">
        <v>5</v>
      </c>
      <c r="G48" s="1">
        <v>4</v>
      </c>
      <c r="H48" s="1">
        <v>5</v>
      </c>
      <c r="I48" s="1">
        <v>11</v>
      </c>
      <c r="J48" s="12">
        <v>0</v>
      </c>
      <c r="K48" s="60"/>
      <c r="L48" s="64"/>
      <c r="M48" s="58"/>
    </row>
    <row r="49" spans="1:13" ht="15.95" customHeight="1" thickBot="1" x14ac:dyDescent="0.2">
      <c r="A49" s="21" t="s">
        <v>17</v>
      </c>
      <c r="B49" s="2">
        <f t="shared" ref="B49:J49" si="7">SUM(B45:B48)</f>
        <v>11671</v>
      </c>
      <c r="C49" s="2">
        <f t="shared" si="7"/>
        <v>12694</v>
      </c>
      <c r="D49" s="2">
        <f t="shared" si="7"/>
        <v>13824</v>
      </c>
      <c r="E49" s="2">
        <f>SUM(E45:E48)</f>
        <v>26518</v>
      </c>
      <c r="F49" s="2">
        <f t="shared" si="7"/>
        <v>16</v>
      </c>
      <c r="G49" s="2">
        <f t="shared" si="7"/>
        <v>38</v>
      </c>
      <c r="H49" s="2">
        <f t="shared" si="7"/>
        <v>47</v>
      </c>
      <c r="I49" s="2">
        <f t="shared" si="7"/>
        <v>40</v>
      </c>
      <c r="J49" s="2">
        <f t="shared" si="7"/>
        <v>-5</v>
      </c>
      <c r="K49" s="61"/>
      <c r="L49" s="65"/>
      <c r="M49" s="58"/>
    </row>
    <row r="51" spans="1:13" ht="15.95" customHeight="1" thickBot="1" x14ac:dyDescent="0.2">
      <c r="A51" t="s">
        <v>315</v>
      </c>
      <c r="L51" s="22" t="s">
        <v>14</v>
      </c>
    </row>
    <row r="52" spans="1:13" ht="15.95" customHeight="1" x14ac:dyDescent="0.15">
      <c r="A52" s="15" t="s">
        <v>185</v>
      </c>
      <c r="B52" s="16" t="s">
        <v>186</v>
      </c>
      <c r="C52" s="16" t="s">
        <v>187</v>
      </c>
      <c r="D52" s="16" t="s">
        <v>188</v>
      </c>
      <c r="E52" s="16" t="s">
        <v>189</v>
      </c>
      <c r="F52" s="16" t="s">
        <v>190</v>
      </c>
      <c r="G52" s="16" t="s">
        <v>191</v>
      </c>
      <c r="H52" s="16" t="s">
        <v>192</v>
      </c>
      <c r="I52" s="16" t="s">
        <v>193</v>
      </c>
      <c r="J52" s="17" t="s">
        <v>194</v>
      </c>
      <c r="K52" s="16" t="s">
        <v>4</v>
      </c>
      <c r="L52" s="18" t="s">
        <v>5</v>
      </c>
    </row>
    <row r="53" spans="1:13" ht="15.95" customHeight="1" x14ac:dyDescent="0.15">
      <c r="A53" s="19" t="s">
        <v>195</v>
      </c>
      <c r="B53" s="1">
        <v>4431</v>
      </c>
      <c r="C53" s="1">
        <v>4709</v>
      </c>
      <c r="D53" s="1">
        <v>5115</v>
      </c>
      <c r="E53" s="1">
        <f>SUM(C53:D53)</f>
        <v>9824</v>
      </c>
      <c r="F53" s="1">
        <v>8</v>
      </c>
      <c r="G53" s="1">
        <v>8</v>
      </c>
      <c r="H53" s="1">
        <v>22</v>
      </c>
      <c r="I53" s="1">
        <v>13</v>
      </c>
      <c r="J53" s="12">
        <v>-1</v>
      </c>
      <c r="K53" s="59"/>
      <c r="L53" s="63"/>
    </row>
    <row r="54" spans="1:13" ht="15.95" customHeight="1" x14ac:dyDescent="0.15">
      <c r="A54" s="19" t="s">
        <v>196</v>
      </c>
      <c r="B54" s="1">
        <v>2416</v>
      </c>
      <c r="C54" s="1">
        <v>2586</v>
      </c>
      <c r="D54" s="1">
        <v>2790</v>
      </c>
      <c r="E54" s="1">
        <f t="shared" ref="E54:E55" si="8">SUM(C54:D54)</f>
        <v>5376</v>
      </c>
      <c r="F54" s="1">
        <v>3</v>
      </c>
      <c r="G54" s="1">
        <v>12</v>
      </c>
      <c r="H54" s="1">
        <v>8</v>
      </c>
      <c r="I54" s="1">
        <v>5</v>
      </c>
      <c r="J54" s="12">
        <v>0</v>
      </c>
      <c r="K54" s="60"/>
      <c r="L54" s="64"/>
    </row>
    <row r="55" spans="1:13" ht="15.95" customHeight="1" x14ac:dyDescent="0.15">
      <c r="A55" s="19" t="s">
        <v>197</v>
      </c>
      <c r="B55" s="1">
        <v>3159</v>
      </c>
      <c r="C55" s="1">
        <v>3377</v>
      </c>
      <c r="D55" s="1">
        <v>3747</v>
      </c>
      <c r="E55" s="1">
        <f t="shared" si="8"/>
        <v>7124</v>
      </c>
      <c r="F55" s="1">
        <v>4</v>
      </c>
      <c r="G55" s="1">
        <v>10</v>
      </c>
      <c r="H55" s="1">
        <v>9</v>
      </c>
      <c r="I55" s="1">
        <v>7</v>
      </c>
      <c r="J55" s="12">
        <v>0</v>
      </c>
      <c r="K55" s="60">
        <v>9787</v>
      </c>
      <c r="L55" s="64">
        <f>(ROUND(K55/E57,4))*100</f>
        <v>36.9</v>
      </c>
    </row>
    <row r="56" spans="1:13" ht="15.95" customHeight="1" thickBot="1" x14ac:dyDescent="0.2">
      <c r="A56" s="20" t="s">
        <v>198</v>
      </c>
      <c r="B56" s="1">
        <v>1673</v>
      </c>
      <c r="C56" s="1">
        <v>2022</v>
      </c>
      <c r="D56" s="1">
        <v>2174</v>
      </c>
      <c r="E56" s="1">
        <f>SUM(C56:D56)</f>
        <v>4196</v>
      </c>
      <c r="F56" s="1">
        <v>1</v>
      </c>
      <c r="G56" s="1">
        <v>3</v>
      </c>
      <c r="H56" s="1">
        <v>10</v>
      </c>
      <c r="I56" s="1">
        <v>4</v>
      </c>
      <c r="J56" s="12">
        <v>0</v>
      </c>
      <c r="K56" s="60"/>
      <c r="L56" s="64"/>
      <c r="M56" s="58"/>
    </row>
    <row r="57" spans="1:13" ht="15.95" customHeight="1" thickBot="1" x14ac:dyDescent="0.2">
      <c r="A57" s="21" t="s">
        <v>199</v>
      </c>
      <c r="B57" s="2">
        <f t="shared" ref="B57:J57" si="9">SUM(B53:B56)</f>
        <v>11679</v>
      </c>
      <c r="C57" s="2">
        <f t="shared" si="9"/>
        <v>12694</v>
      </c>
      <c r="D57" s="2">
        <f t="shared" si="9"/>
        <v>13826</v>
      </c>
      <c r="E57" s="2">
        <f>SUM(E53:E56)</f>
        <v>26520</v>
      </c>
      <c r="F57" s="2">
        <f t="shared" si="9"/>
        <v>16</v>
      </c>
      <c r="G57" s="2">
        <f t="shared" si="9"/>
        <v>33</v>
      </c>
      <c r="H57" s="2">
        <f t="shared" si="9"/>
        <v>49</v>
      </c>
      <c r="I57" s="2">
        <f t="shared" si="9"/>
        <v>29</v>
      </c>
      <c r="J57" s="2">
        <f t="shared" si="9"/>
        <v>-1</v>
      </c>
      <c r="K57" s="61"/>
      <c r="L57" s="65"/>
      <c r="M57" s="58"/>
    </row>
    <row r="58" spans="1:13" ht="15.95" customHeight="1" x14ac:dyDescent="0.15"/>
    <row r="59" spans="1:13" ht="15.95" customHeight="1" thickBot="1" x14ac:dyDescent="0.2">
      <c r="A59" t="s">
        <v>316</v>
      </c>
      <c r="L59" s="22" t="s">
        <v>14</v>
      </c>
    </row>
    <row r="60" spans="1:13" ht="15.95" customHeight="1" x14ac:dyDescent="0.15">
      <c r="A60" s="15" t="s">
        <v>16</v>
      </c>
      <c r="B60" s="16" t="s">
        <v>0</v>
      </c>
      <c r="C60" s="16" t="s">
        <v>1</v>
      </c>
      <c r="D60" s="16" t="s">
        <v>2</v>
      </c>
      <c r="E60" s="16" t="s">
        <v>3</v>
      </c>
      <c r="F60" s="16" t="s">
        <v>12</v>
      </c>
      <c r="G60" s="16" t="s">
        <v>13</v>
      </c>
      <c r="H60" s="16" t="s">
        <v>10</v>
      </c>
      <c r="I60" s="16" t="s">
        <v>11</v>
      </c>
      <c r="J60" s="17" t="s">
        <v>15</v>
      </c>
      <c r="K60" s="16" t="s">
        <v>4</v>
      </c>
      <c r="L60" s="18" t="s">
        <v>5</v>
      </c>
    </row>
    <row r="61" spans="1:13" ht="15.95" customHeight="1" x14ac:dyDescent="0.15">
      <c r="A61" s="19" t="s">
        <v>195</v>
      </c>
      <c r="B61" s="1">
        <v>4431</v>
      </c>
      <c r="C61" s="1">
        <v>4704</v>
      </c>
      <c r="D61" s="1">
        <v>5105</v>
      </c>
      <c r="E61" s="1">
        <v>9809</v>
      </c>
      <c r="F61" s="1">
        <v>3</v>
      </c>
      <c r="G61" s="1">
        <v>15</v>
      </c>
      <c r="H61" s="1">
        <v>11</v>
      </c>
      <c r="I61" s="1">
        <v>22</v>
      </c>
      <c r="J61" s="12">
        <v>-1</v>
      </c>
      <c r="K61" s="59"/>
      <c r="L61" s="63"/>
    </row>
    <row r="62" spans="1:13" ht="15.95" customHeight="1" x14ac:dyDescent="0.15">
      <c r="A62" s="19" t="s">
        <v>196</v>
      </c>
      <c r="B62" s="1">
        <v>2414</v>
      </c>
      <c r="C62" s="1">
        <v>2578</v>
      </c>
      <c r="D62" s="1">
        <v>2781</v>
      </c>
      <c r="E62" s="1">
        <v>5359</v>
      </c>
      <c r="F62" s="1">
        <v>2</v>
      </c>
      <c r="G62" s="1">
        <v>9</v>
      </c>
      <c r="H62" s="1">
        <v>5</v>
      </c>
      <c r="I62" s="1">
        <v>6</v>
      </c>
      <c r="J62" s="12">
        <v>0</v>
      </c>
      <c r="K62" s="60"/>
      <c r="L62" s="64"/>
    </row>
    <row r="63" spans="1:13" ht="15.95" customHeight="1" x14ac:dyDescent="0.15">
      <c r="A63" s="19" t="s">
        <v>197</v>
      </c>
      <c r="B63" s="1">
        <v>3158</v>
      </c>
      <c r="C63" s="1">
        <v>3374</v>
      </c>
      <c r="D63" s="1">
        <v>3740</v>
      </c>
      <c r="E63" s="1">
        <v>7114</v>
      </c>
      <c r="F63" s="1">
        <v>6</v>
      </c>
      <c r="G63" s="1">
        <v>17</v>
      </c>
      <c r="H63" s="1">
        <v>2</v>
      </c>
      <c r="I63" s="1">
        <v>4</v>
      </c>
      <c r="J63" s="12">
        <v>0</v>
      </c>
      <c r="K63" s="60">
        <v>9793</v>
      </c>
      <c r="L63" s="64">
        <f>(ROUND(K63/E65,4))*100</f>
        <v>37</v>
      </c>
    </row>
    <row r="64" spans="1:13" ht="15.95" customHeight="1" thickBot="1" x14ac:dyDescent="0.2">
      <c r="A64" s="20" t="s">
        <v>198</v>
      </c>
      <c r="B64" s="1">
        <v>1675</v>
      </c>
      <c r="C64" s="1">
        <v>2021</v>
      </c>
      <c r="D64" s="1">
        <v>2168</v>
      </c>
      <c r="E64" s="1">
        <v>4189</v>
      </c>
      <c r="F64" s="1">
        <v>0</v>
      </c>
      <c r="G64" s="1">
        <v>7</v>
      </c>
      <c r="H64" s="1">
        <v>4</v>
      </c>
      <c r="I64" s="1">
        <v>1</v>
      </c>
      <c r="J64" s="12">
        <v>0</v>
      </c>
      <c r="K64" s="60"/>
      <c r="L64" s="64"/>
      <c r="M64" s="58"/>
    </row>
    <row r="65" spans="1:13" ht="15.95" customHeight="1" thickBot="1" x14ac:dyDescent="0.2">
      <c r="A65" s="21" t="s">
        <v>17</v>
      </c>
      <c r="B65" s="2">
        <f t="shared" ref="B65:J65" si="10">SUM(B61:B64)</f>
        <v>11678</v>
      </c>
      <c r="C65" s="2">
        <f t="shared" si="10"/>
        <v>12677</v>
      </c>
      <c r="D65" s="2">
        <f t="shared" si="10"/>
        <v>13794</v>
      </c>
      <c r="E65" s="2">
        <f>SUM(E61:E64)</f>
        <v>26471</v>
      </c>
      <c r="F65" s="2">
        <f t="shared" si="10"/>
        <v>11</v>
      </c>
      <c r="G65" s="2">
        <f t="shared" si="10"/>
        <v>48</v>
      </c>
      <c r="H65" s="2">
        <f t="shared" si="10"/>
        <v>22</v>
      </c>
      <c r="I65" s="2">
        <f t="shared" si="10"/>
        <v>33</v>
      </c>
      <c r="J65" s="2">
        <f t="shared" si="10"/>
        <v>-1</v>
      </c>
      <c r="K65" s="61"/>
      <c r="L65" s="65"/>
      <c r="M65" s="58"/>
    </row>
    <row r="66" spans="1:13" ht="15.95" customHeight="1" x14ac:dyDescent="0.15"/>
    <row r="67" spans="1:13" ht="15.95" customHeight="1" thickBot="1" x14ac:dyDescent="0.2">
      <c r="A67" t="s">
        <v>317</v>
      </c>
      <c r="L67" s="22" t="s">
        <v>14</v>
      </c>
    </row>
    <row r="68" spans="1:13" ht="15.95" customHeight="1" x14ac:dyDescent="0.15">
      <c r="A68" s="15" t="s">
        <v>185</v>
      </c>
      <c r="B68" s="16" t="s">
        <v>186</v>
      </c>
      <c r="C68" s="16" t="s">
        <v>187</v>
      </c>
      <c r="D68" s="16" t="s">
        <v>188</v>
      </c>
      <c r="E68" s="16" t="s">
        <v>189</v>
      </c>
      <c r="F68" s="16" t="s">
        <v>190</v>
      </c>
      <c r="G68" s="16" t="s">
        <v>191</v>
      </c>
      <c r="H68" s="16" t="s">
        <v>192</v>
      </c>
      <c r="I68" s="16" t="s">
        <v>193</v>
      </c>
      <c r="J68" s="17" t="s">
        <v>194</v>
      </c>
      <c r="K68" s="16" t="s">
        <v>4</v>
      </c>
      <c r="L68" s="18" t="s">
        <v>5</v>
      </c>
    </row>
    <row r="69" spans="1:13" ht="15.95" customHeight="1" x14ac:dyDescent="0.15">
      <c r="A69" s="19" t="s">
        <v>195</v>
      </c>
      <c r="B69" s="1">
        <v>4432</v>
      </c>
      <c r="C69" s="1">
        <v>4683</v>
      </c>
      <c r="D69" s="1">
        <v>5104</v>
      </c>
      <c r="E69" s="1">
        <f>C69+D69</f>
        <v>9787</v>
      </c>
      <c r="F69" s="1">
        <v>3</v>
      </c>
      <c r="G69" s="1">
        <v>19</v>
      </c>
      <c r="H69" s="1">
        <v>13</v>
      </c>
      <c r="I69" s="1">
        <v>16</v>
      </c>
      <c r="J69" s="12">
        <v>0</v>
      </c>
      <c r="K69" s="59"/>
      <c r="L69" s="63"/>
    </row>
    <row r="70" spans="1:13" ht="15.95" customHeight="1" x14ac:dyDescent="0.15">
      <c r="A70" s="19" t="s">
        <v>196</v>
      </c>
      <c r="B70" s="1">
        <v>2414</v>
      </c>
      <c r="C70" s="1">
        <v>2574</v>
      </c>
      <c r="D70" s="1">
        <v>2778</v>
      </c>
      <c r="E70" s="1">
        <f>C70+D70</f>
        <v>5352</v>
      </c>
      <c r="F70" s="1">
        <v>0</v>
      </c>
      <c r="G70" s="1">
        <v>6</v>
      </c>
      <c r="H70" s="1">
        <v>6</v>
      </c>
      <c r="I70" s="1">
        <v>4</v>
      </c>
      <c r="J70" s="12">
        <v>-1</v>
      </c>
      <c r="K70" s="60"/>
      <c r="L70" s="64"/>
    </row>
    <row r="71" spans="1:13" ht="15.95" customHeight="1" x14ac:dyDescent="0.15">
      <c r="A71" s="19" t="s">
        <v>197</v>
      </c>
      <c r="B71" s="1">
        <v>3156</v>
      </c>
      <c r="C71" s="1">
        <v>3369</v>
      </c>
      <c r="D71" s="1">
        <v>3738</v>
      </c>
      <c r="E71" s="1">
        <f>C71+D71</f>
        <v>7107</v>
      </c>
      <c r="F71" s="1">
        <v>1</v>
      </c>
      <c r="G71" s="1">
        <v>12</v>
      </c>
      <c r="H71" s="1">
        <v>8</v>
      </c>
      <c r="I71" s="1">
        <v>7</v>
      </c>
      <c r="J71" s="12">
        <v>0</v>
      </c>
      <c r="K71" s="60">
        <v>9789</v>
      </c>
      <c r="L71" s="64">
        <f>(ROUND(K71/E73,4))*100</f>
        <v>37.03</v>
      </c>
    </row>
    <row r="72" spans="1:13" ht="15.95" customHeight="1" thickBot="1" x14ac:dyDescent="0.2">
      <c r="A72" s="20" t="s">
        <v>198</v>
      </c>
      <c r="B72" s="1">
        <v>1679</v>
      </c>
      <c r="C72" s="1">
        <v>2021</v>
      </c>
      <c r="D72" s="1">
        <v>2170</v>
      </c>
      <c r="E72" s="1">
        <f>C72+D72</f>
        <v>4191</v>
      </c>
      <c r="F72" s="1">
        <v>1</v>
      </c>
      <c r="G72" s="1">
        <v>4</v>
      </c>
      <c r="H72" s="1">
        <v>6</v>
      </c>
      <c r="I72" s="1">
        <v>3</v>
      </c>
      <c r="J72" s="12">
        <v>0</v>
      </c>
      <c r="K72" s="60"/>
      <c r="L72" s="64"/>
      <c r="M72" s="58"/>
    </row>
    <row r="73" spans="1:13" ht="15.95" customHeight="1" thickBot="1" x14ac:dyDescent="0.2">
      <c r="A73" s="21" t="s">
        <v>199</v>
      </c>
      <c r="B73" s="2">
        <f>SUM(B69:B72)</f>
        <v>11681</v>
      </c>
      <c r="C73" s="2">
        <f t="shared" ref="C73:J73" si="11">SUM(C69:C72)</f>
        <v>12647</v>
      </c>
      <c r="D73" s="2">
        <f t="shared" si="11"/>
        <v>13790</v>
      </c>
      <c r="E73" s="2">
        <f>SUM(E69:E72)</f>
        <v>26437</v>
      </c>
      <c r="F73" s="2">
        <f t="shared" si="11"/>
        <v>5</v>
      </c>
      <c r="G73" s="2">
        <f t="shared" si="11"/>
        <v>41</v>
      </c>
      <c r="H73" s="2">
        <f t="shared" si="11"/>
        <v>33</v>
      </c>
      <c r="I73" s="2">
        <f t="shared" si="11"/>
        <v>30</v>
      </c>
      <c r="J73" s="2">
        <f t="shared" si="11"/>
        <v>-1</v>
      </c>
      <c r="K73" s="61"/>
      <c r="L73" s="65"/>
      <c r="M73" s="58"/>
    </row>
    <row r="74" spans="1:13" ht="15.95" customHeight="1" x14ac:dyDescent="0.15"/>
    <row r="75" spans="1:13" ht="15.95" customHeight="1" thickBot="1" x14ac:dyDescent="0.2">
      <c r="A75" t="s">
        <v>328</v>
      </c>
      <c r="L75" s="22" t="s">
        <v>14</v>
      </c>
    </row>
    <row r="76" spans="1:13" ht="15.95" customHeight="1" x14ac:dyDescent="0.15">
      <c r="A76" s="15" t="s">
        <v>16</v>
      </c>
      <c r="B76" s="16" t="s">
        <v>0</v>
      </c>
      <c r="C76" s="16" t="s">
        <v>1</v>
      </c>
      <c r="D76" s="16" t="s">
        <v>2</v>
      </c>
      <c r="E76" s="16" t="s">
        <v>3</v>
      </c>
      <c r="F76" s="16" t="s">
        <v>12</v>
      </c>
      <c r="G76" s="16" t="s">
        <v>13</v>
      </c>
      <c r="H76" s="16" t="s">
        <v>10</v>
      </c>
      <c r="I76" s="16" t="s">
        <v>11</v>
      </c>
      <c r="J76" s="17" t="s">
        <v>15</v>
      </c>
      <c r="K76" s="16" t="s">
        <v>4</v>
      </c>
      <c r="L76" s="18" t="s">
        <v>5</v>
      </c>
    </row>
    <row r="77" spans="1:13" ht="15.95" customHeight="1" x14ac:dyDescent="0.15">
      <c r="A77" s="19" t="s">
        <v>6</v>
      </c>
      <c r="B77" s="1">
        <v>4427</v>
      </c>
      <c r="C77" s="1">
        <v>4680</v>
      </c>
      <c r="D77" s="1">
        <v>5089</v>
      </c>
      <c r="E77" s="1">
        <f>C77+D77</f>
        <v>9769</v>
      </c>
      <c r="F77" s="1">
        <v>7</v>
      </c>
      <c r="G77" s="1">
        <v>18</v>
      </c>
      <c r="H77" s="1">
        <v>9</v>
      </c>
      <c r="I77" s="1">
        <v>11</v>
      </c>
      <c r="J77" s="12">
        <v>0</v>
      </c>
      <c r="K77" s="59"/>
      <c r="L77" s="63"/>
    </row>
    <row r="78" spans="1:13" ht="15.95" customHeight="1" x14ac:dyDescent="0.15">
      <c r="A78" s="19" t="s">
        <v>7</v>
      </c>
      <c r="B78" s="1">
        <v>2410</v>
      </c>
      <c r="C78" s="1">
        <v>2565</v>
      </c>
      <c r="D78" s="1">
        <v>2771</v>
      </c>
      <c r="E78" s="1">
        <f>C78+D78</f>
        <v>5336</v>
      </c>
      <c r="F78" s="1">
        <v>1</v>
      </c>
      <c r="G78" s="1">
        <v>11</v>
      </c>
      <c r="H78" s="1">
        <v>7</v>
      </c>
      <c r="I78" s="1">
        <v>10</v>
      </c>
      <c r="J78" s="12">
        <v>0</v>
      </c>
      <c r="K78" s="60"/>
      <c r="L78" s="64"/>
    </row>
    <row r="79" spans="1:13" ht="15.95" customHeight="1" x14ac:dyDescent="0.15">
      <c r="A79" s="19" t="s">
        <v>8</v>
      </c>
      <c r="B79" s="1">
        <v>3152</v>
      </c>
      <c r="C79" s="1">
        <v>3369</v>
      </c>
      <c r="D79" s="1">
        <v>3736</v>
      </c>
      <c r="E79" s="1">
        <f>C79+D79</f>
        <v>7105</v>
      </c>
      <c r="F79" s="1">
        <v>10</v>
      </c>
      <c r="G79" s="1">
        <v>15</v>
      </c>
      <c r="H79" s="1">
        <v>10</v>
      </c>
      <c r="I79" s="1">
        <v>11</v>
      </c>
      <c r="J79" s="12">
        <v>0</v>
      </c>
      <c r="K79" s="60">
        <v>9785</v>
      </c>
      <c r="L79" s="64">
        <f>(ROUND(K79/E81,4))*100</f>
        <v>37.07</v>
      </c>
    </row>
    <row r="80" spans="1:13" ht="15.95" customHeight="1" thickBot="1" x14ac:dyDescent="0.2">
      <c r="A80" s="20" t="s">
        <v>9</v>
      </c>
      <c r="B80" s="1">
        <v>1679</v>
      </c>
      <c r="C80" s="1">
        <v>2022</v>
      </c>
      <c r="D80" s="1">
        <v>2166</v>
      </c>
      <c r="E80" s="1">
        <f>C80+D80</f>
        <v>4188</v>
      </c>
      <c r="F80" s="1">
        <v>0</v>
      </c>
      <c r="G80" s="1">
        <v>7</v>
      </c>
      <c r="H80" s="1">
        <v>2</v>
      </c>
      <c r="I80" s="1">
        <v>2</v>
      </c>
      <c r="J80" s="12">
        <v>0</v>
      </c>
      <c r="K80" s="60"/>
      <c r="L80" s="64"/>
      <c r="M80" s="58"/>
    </row>
    <row r="81" spans="1:13" ht="15.95" customHeight="1" thickBot="1" x14ac:dyDescent="0.2">
      <c r="A81" s="21" t="s">
        <v>17</v>
      </c>
      <c r="B81" s="2">
        <f t="shared" ref="B81:J81" si="12">SUM(B77:B80)</f>
        <v>11668</v>
      </c>
      <c r="C81" s="2">
        <f t="shared" si="12"/>
        <v>12636</v>
      </c>
      <c r="D81" s="2">
        <f>SUM(D77:D80)</f>
        <v>13762</v>
      </c>
      <c r="E81" s="2">
        <f t="shared" si="12"/>
        <v>26398</v>
      </c>
      <c r="F81" s="2">
        <f t="shared" si="12"/>
        <v>18</v>
      </c>
      <c r="G81" s="2">
        <f t="shared" si="12"/>
        <v>51</v>
      </c>
      <c r="H81" s="2">
        <f t="shared" si="12"/>
        <v>28</v>
      </c>
      <c r="I81" s="2">
        <f t="shared" si="12"/>
        <v>34</v>
      </c>
      <c r="J81" s="2">
        <f t="shared" si="12"/>
        <v>0</v>
      </c>
      <c r="K81" s="61"/>
      <c r="L81" s="65"/>
      <c r="M81" s="58"/>
    </row>
    <row r="83" spans="1:13" ht="15.95" customHeight="1" thickBot="1" x14ac:dyDescent="0.2">
      <c r="A83" t="s">
        <v>329</v>
      </c>
      <c r="L83" s="22" t="s">
        <v>14</v>
      </c>
    </row>
    <row r="84" spans="1:13" ht="15.95" customHeight="1" x14ac:dyDescent="0.15">
      <c r="A84" s="15" t="s">
        <v>185</v>
      </c>
      <c r="B84" s="16" t="s">
        <v>186</v>
      </c>
      <c r="C84" s="16" t="s">
        <v>187</v>
      </c>
      <c r="D84" s="16" t="s">
        <v>188</v>
      </c>
      <c r="E84" s="16" t="s">
        <v>189</v>
      </c>
      <c r="F84" s="16" t="s">
        <v>190</v>
      </c>
      <c r="G84" s="16" t="s">
        <v>191</v>
      </c>
      <c r="H84" s="16" t="s">
        <v>192</v>
      </c>
      <c r="I84" s="16" t="s">
        <v>193</v>
      </c>
      <c r="J84" s="17" t="s">
        <v>194</v>
      </c>
      <c r="K84" s="16" t="s">
        <v>202</v>
      </c>
      <c r="L84" s="18" t="s">
        <v>5</v>
      </c>
    </row>
    <row r="85" spans="1:13" ht="15.95" customHeight="1" x14ac:dyDescent="0.15">
      <c r="A85" s="19" t="s">
        <v>195</v>
      </c>
      <c r="B85" s="1">
        <v>4411</v>
      </c>
      <c r="C85" s="1">
        <v>4661</v>
      </c>
      <c r="D85" s="1">
        <v>5078</v>
      </c>
      <c r="E85" s="1">
        <f>C85+D85</f>
        <v>9739</v>
      </c>
      <c r="F85" s="1">
        <v>5</v>
      </c>
      <c r="G85" s="1">
        <v>14</v>
      </c>
      <c r="H85" s="1">
        <v>9</v>
      </c>
      <c r="I85" s="1">
        <v>22</v>
      </c>
      <c r="J85" s="12">
        <v>-2</v>
      </c>
      <c r="K85" s="59"/>
      <c r="L85" s="63"/>
    </row>
    <row r="86" spans="1:13" ht="15.95" customHeight="1" x14ac:dyDescent="0.15">
      <c r="A86" s="19" t="s">
        <v>196</v>
      </c>
      <c r="B86" s="1">
        <v>2407</v>
      </c>
      <c r="C86" s="1">
        <v>2559</v>
      </c>
      <c r="D86" s="1">
        <v>2768</v>
      </c>
      <c r="E86" s="1">
        <f t="shared" ref="E86" si="13">C86+D86</f>
        <v>5327</v>
      </c>
      <c r="F86" s="1">
        <v>1</v>
      </c>
      <c r="G86" s="1">
        <v>18</v>
      </c>
      <c r="H86" s="1">
        <v>3</v>
      </c>
      <c r="I86" s="1">
        <v>4</v>
      </c>
      <c r="J86" s="12">
        <v>0</v>
      </c>
      <c r="K86" s="60"/>
      <c r="L86" s="64"/>
    </row>
    <row r="87" spans="1:13" ht="15.95" customHeight="1" x14ac:dyDescent="0.15">
      <c r="A87" s="19" t="s">
        <v>197</v>
      </c>
      <c r="B87" s="1">
        <v>3147</v>
      </c>
      <c r="C87" s="1">
        <v>3365</v>
      </c>
      <c r="D87" s="1">
        <v>3728</v>
      </c>
      <c r="E87" s="1">
        <f t="shared" ref="E87" si="14">C87+D87</f>
        <v>7093</v>
      </c>
      <c r="F87" s="1">
        <v>5</v>
      </c>
      <c r="G87" s="1">
        <v>12</v>
      </c>
      <c r="H87" s="1">
        <v>14</v>
      </c>
      <c r="I87" s="1">
        <v>14</v>
      </c>
      <c r="J87" s="12">
        <v>-1</v>
      </c>
      <c r="K87" s="60">
        <v>9763</v>
      </c>
      <c r="L87" s="64">
        <f>(ROUND(K87/E89,4))*100</f>
        <v>37.07</v>
      </c>
    </row>
    <row r="88" spans="1:13" ht="15.95" customHeight="1" thickBot="1" x14ac:dyDescent="0.2">
      <c r="A88" s="20" t="s">
        <v>198</v>
      </c>
      <c r="B88" s="1">
        <v>1674</v>
      </c>
      <c r="C88" s="1">
        <v>2015</v>
      </c>
      <c r="D88" s="1">
        <v>2162</v>
      </c>
      <c r="E88" s="1">
        <f>C88+D88</f>
        <v>4177</v>
      </c>
      <c r="F88" s="1">
        <v>0</v>
      </c>
      <c r="G88" s="1">
        <v>11</v>
      </c>
      <c r="H88" s="1">
        <v>7</v>
      </c>
      <c r="I88" s="1">
        <v>9</v>
      </c>
      <c r="J88" s="12">
        <v>0</v>
      </c>
      <c r="K88" s="60"/>
      <c r="L88" s="64"/>
      <c r="M88" s="58"/>
    </row>
    <row r="89" spans="1:13" ht="15.95" customHeight="1" thickBot="1" x14ac:dyDescent="0.2">
      <c r="A89" s="21" t="s">
        <v>199</v>
      </c>
      <c r="B89" s="2">
        <f t="shared" ref="B89:J89" si="15">SUM(B85:B88)</f>
        <v>11639</v>
      </c>
      <c r="C89" s="2">
        <f t="shared" si="15"/>
        <v>12600</v>
      </c>
      <c r="D89" s="2">
        <f t="shared" si="15"/>
        <v>13736</v>
      </c>
      <c r="E89" s="2">
        <f t="shared" si="15"/>
        <v>26336</v>
      </c>
      <c r="F89" s="2">
        <f t="shared" si="15"/>
        <v>11</v>
      </c>
      <c r="G89" s="2">
        <f t="shared" si="15"/>
        <v>55</v>
      </c>
      <c r="H89" s="2">
        <f t="shared" si="15"/>
        <v>33</v>
      </c>
      <c r="I89" s="2">
        <f t="shared" si="15"/>
        <v>49</v>
      </c>
      <c r="J89" s="2">
        <f t="shared" si="15"/>
        <v>-3</v>
      </c>
      <c r="K89" s="61"/>
      <c r="L89" s="65"/>
      <c r="M89" s="58"/>
    </row>
    <row r="90" spans="1:13" ht="15.95" customHeight="1" x14ac:dyDescent="0.15"/>
    <row r="91" spans="1:13" ht="15.95" customHeight="1" thickBot="1" x14ac:dyDescent="0.2">
      <c r="A91" t="s">
        <v>330</v>
      </c>
      <c r="L91" s="22" t="s">
        <v>14</v>
      </c>
    </row>
    <row r="92" spans="1:13" ht="15.95" customHeight="1" x14ac:dyDescent="0.15">
      <c r="A92" s="15" t="s">
        <v>16</v>
      </c>
      <c r="B92" s="16" t="s">
        <v>0</v>
      </c>
      <c r="C92" s="16" t="s">
        <v>1</v>
      </c>
      <c r="D92" s="16" t="s">
        <v>2</v>
      </c>
      <c r="E92" s="16" t="s">
        <v>3</v>
      </c>
      <c r="F92" s="16" t="s">
        <v>12</v>
      </c>
      <c r="G92" s="16" t="s">
        <v>13</v>
      </c>
      <c r="H92" s="16" t="s">
        <v>10</v>
      </c>
      <c r="I92" s="16" t="s">
        <v>11</v>
      </c>
      <c r="J92" s="17" t="s">
        <v>15</v>
      </c>
      <c r="K92" s="16" t="s">
        <v>4</v>
      </c>
      <c r="L92" s="18" t="s">
        <v>5</v>
      </c>
    </row>
    <row r="93" spans="1:13" ht="15.95" customHeight="1" x14ac:dyDescent="0.15">
      <c r="A93" s="19" t="s">
        <v>6</v>
      </c>
      <c r="B93" s="1">
        <v>4368</v>
      </c>
      <c r="C93" s="1">
        <v>4579</v>
      </c>
      <c r="D93" s="1">
        <v>5021</v>
      </c>
      <c r="E93" s="1">
        <f>C93+D93</f>
        <v>9600</v>
      </c>
      <c r="F93" s="1">
        <v>5</v>
      </c>
      <c r="G93" s="1">
        <v>11</v>
      </c>
      <c r="H93" s="1">
        <v>157</v>
      </c>
      <c r="I93" s="1">
        <v>289</v>
      </c>
      <c r="J93" s="12">
        <v>0</v>
      </c>
      <c r="K93" s="59"/>
      <c r="L93" s="63"/>
    </row>
    <row r="94" spans="1:13" ht="15.95" customHeight="1" x14ac:dyDescent="0.15">
      <c r="A94" s="19" t="s">
        <v>7</v>
      </c>
      <c r="B94" s="1">
        <v>2385</v>
      </c>
      <c r="C94" s="1">
        <v>2530</v>
      </c>
      <c r="D94" s="1">
        <v>2742</v>
      </c>
      <c r="E94" s="1">
        <f t="shared" ref="E94:E96" si="16">C94+D94</f>
        <v>5272</v>
      </c>
      <c r="F94" s="1">
        <v>2</v>
      </c>
      <c r="G94" s="1">
        <v>16</v>
      </c>
      <c r="H94" s="1">
        <v>22</v>
      </c>
      <c r="I94" s="1">
        <v>73</v>
      </c>
      <c r="J94" s="12">
        <v>0</v>
      </c>
      <c r="K94" s="60"/>
      <c r="L94" s="64"/>
    </row>
    <row r="95" spans="1:13" ht="15.95" customHeight="1" x14ac:dyDescent="0.15">
      <c r="A95" s="19" t="s">
        <v>8</v>
      </c>
      <c r="B95" s="1">
        <v>3147</v>
      </c>
      <c r="C95" s="1">
        <v>3355</v>
      </c>
      <c r="D95" s="1">
        <v>3693</v>
      </c>
      <c r="E95" s="1">
        <f t="shared" si="16"/>
        <v>7048</v>
      </c>
      <c r="F95" s="1">
        <v>4</v>
      </c>
      <c r="G95" s="1">
        <v>15</v>
      </c>
      <c r="H95" s="1">
        <v>45</v>
      </c>
      <c r="I95" s="1">
        <v>71</v>
      </c>
      <c r="J95" s="12">
        <v>0</v>
      </c>
      <c r="K95" s="60">
        <v>9755</v>
      </c>
      <c r="L95" s="64">
        <f>(ROUND(K95/E97,4))*100</f>
        <v>37.419999999999995</v>
      </c>
    </row>
    <row r="96" spans="1:13" ht="15.95" customHeight="1" thickBot="1" x14ac:dyDescent="0.2">
      <c r="A96" s="20" t="s">
        <v>9</v>
      </c>
      <c r="B96" s="1">
        <v>1676</v>
      </c>
      <c r="C96" s="1">
        <v>2003</v>
      </c>
      <c r="D96" s="1">
        <v>2147</v>
      </c>
      <c r="E96" s="1">
        <f t="shared" si="16"/>
        <v>4150</v>
      </c>
      <c r="F96" s="1">
        <v>2</v>
      </c>
      <c r="G96" s="1">
        <v>1</v>
      </c>
      <c r="H96" s="1">
        <v>19</v>
      </c>
      <c r="I96" s="1">
        <v>46</v>
      </c>
      <c r="J96" s="12">
        <v>0</v>
      </c>
      <c r="K96" s="60"/>
      <c r="L96" s="64"/>
      <c r="M96" s="58"/>
    </row>
    <row r="97" spans="1:13" ht="15.95" customHeight="1" thickBot="1" x14ac:dyDescent="0.2">
      <c r="A97" s="21" t="s">
        <v>17</v>
      </c>
      <c r="B97" s="2">
        <f t="shared" ref="B97:J97" si="17">SUM(B93:B96)</f>
        <v>11576</v>
      </c>
      <c r="C97" s="2">
        <f t="shared" si="17"/>
        <v>12467</v>
      </c>
      <c r="D97" s="2">
        <f t="shared" si="17"/>
        <v>13603</v>
      </c>
      <c r="E97" s="2">
        <f t="shared" si="17"/>
        <v>26070</v>
      </c>
      <c r="F97" s="2">
        <f t="shared" si="17"/>
        <v>13</v>
      </c>
      <c r="G97" s="2">
        <f t="shared" si="17"/>
        <v>43</v>
      </c>
      <c r="H97" s="2">
        <f t="shared" si="17"/>
        <v>243</v>
      </c>
      <c r="I97" s="2">
        <f t="shared" si="17"/>
        <v>479</v>
      </c>
      <c r="J97" s="2">
        <f t="shared" si="17"/>
        <v>0</v>
      </c>
      <c r="K97" s="61"/>
      <c r="L97" s="65"/>
      <c r="M97" s="58"/>
    </row>
    <row r="99" spans="1:13" ht="15.95" hidden="1" customHeight="1" thickBot="1" x14ac:dyDescent="0.2">
      <c r="A99" t="s">
        <v>309</v>
      </c>
      <c r="L99" s="22" t="s">
        <v>14</v>
      </c>
    </row>
    <row r="100" spans="1:13" ht="15.95" hidden="1" customHeight="1" x14ac:dyDescent="0.15">
      <c r="A100" s="15" t="s">
        <v>16</v>
      </c>
      <c r="B100" s="16" t="s">
        <v>0</v>
      </c>
      <c r="C100" s="16" t="s">
        <v>1</v>
      </c>
      <c r="D100" s="16" t="s">
        <v>2</v>
      </c>
      <c r="E100" s="16" t="s">
        <v>3</v>
      </c>
      <c r="F100" s="16" t="s">
        <v>12</v>
      </c>
      <c r="G100" s="16" t="s">
        <v>13</v>
      </c>
      <c r="H100" s="16" t="s">
        <v>10</v>
      </c>
      <c r="I100" s="16" t="s">
        <v>11</v>
      </c>
      <c r="J100" s="17" t="s">
        <v>15</v>
      </c>
      <c r="K100" s="16" t="s">
        <v>4</v>
      </c>
      <c r="L100" s="18" t="s">
        <v>5</v>
      </c>
    </row>
    <row r="101" spans="1:13" ht="15.95" hidden="1" customHeight="1" x14ac:dyDescent="0.15">
      <c r="A101" s="19" t="s">
        <v>6</v>
      </c>
      <c r="B101" s="1"/>
      <c r="C101" s="1"/>
      <c r="D101" s="1"/>
      <c r="E101" s="1">
        <f>SUM(C101:D101)</f>
        <v>0</v>
      </c>
      <c r="F101" s="1"/>
      <c r="G101" s="1"/>
      <c r="H101" s="1"/>
      <c r="I101" s="1"/>
      <c r="J101" s="12"/>
      <c r="K101" s="59"/>
      <c r="L101" s="63"/>
    </row>
    <row r="102" spans="1:13" ht="15.95" hidden="1" customHeight="1" x14ac:dyDescent="0.15">
      <c r="A102" s="19" t="s">
        <v>7</v>
      </c>
      <c r="B102" s="1"/>
      <c r="C102" s="1"/>
      <c r="D102" s="1"/>
      <c r="E102" s="1">
        <f>SUM(C102:D102)</f>
        <v>0</v>
      </c>
      <c r="F102" s="1"/>
      <c r="G102" s="1"/>
      <c r="H102" s="1"/>
      <c r="I102" s="1"/>
      <c r="J102" s="12"/>
      <c r="K102" s="60"/>
      <c r="L102" s="64"/>
    </row>
    <row r="103" spans="1:13" ht="15.95" hidden="1" customHeight="1" x14ac:dyDescent="0.15">
      <c r="A103" s="19" t="s">
        <v>8</v>
      </c>
      <c r="B103" s="1"/>
      <c r="C103" s="1"/>
      <c r="D103" s="1"/>
      <c r="E103" s="1">
        <f>SUM(C103:D103)</f>
        <v>0</v>
      </c>
      <c r="F103" s="1"/>
      <c r="G103" s="1"/>
      <c r="H103" s="1"/>
      <c r="I103" s="1"/>
      <c r="J103" s="12"/>
      <c r="K103" s="60"/>
      <c r="L103" s="64" t="e">
        <f>(ROUND(K103/E105,4))*100</f>
        <v>#DIV/0!</v>
      </c>
    </row>
    <row r="104" spans="1:13" ht="15.95" hidden="1" customHeight="1" thickBot="1" x14ac:dyDescent="0.2">
      <c r="A104" s="20" t="s">
        <v>9</v>
      </c>
      <c r="B104" s="1"/>
      <c r="C104" s="1"/>
      <c r="D104" s="1"/>
      <c r="E104" s="1">
        <f>SUM(C104:D104)</f>
        <v>0</v>
      </c>
      <c r="F104" s="1"/>
      <c r="G104" s="1"/>
      <c r="H104" s="1"/>
      <c r="I104" s="1"/>
      <c r="J104" s="12"/>
      <c r="K104" s="60"/>
      <c r="L104" s="64"/>
    </row>
    <row r="105" spans="1:13" ht="15.95" hidden="1" customHeight="1" thickBot="1" x14ac:dyDescent="0.2">
      <c r="A105" s="21" t="s">
        <v>17</v>
      </c>
      <c r="B105" s="2">
        <f t="shared" ref="B105:J105" si="18">SUM(B101:B104)</f>
        <v>0</v>
      </c>
      <c r="C105" s="2">
        <f t="shared" si="18"/>
        <v>0</v>
      </c>
      <c r="D105" s="2">
        <f t="shared" si="18"/>
        <v>0</v>
      </c>
      <c r="E105" s="2">
        <f t="shared" si="18"/>
        <v>0</v>
      </c>
      <c r="F105" s="2">
        <f t="shared" si="18"/>
        <v>0</v>
      </c>
      <c r="G105" s="2">
        <f t="shared" si="18"/>
        <v>0</v>
      </c>
      <c r="H105" s="2">
        <f t="shared" si="18"/>
        <v>0</v>
      </c>
      <c r="I105" s="2">
        <f t="shared" si="18"/>
        <v>0</v>
      </c>
      <c r="J105" s="2">
        <f t="shared" si="18"/>
        <v>0</v>
      </c>
      <c r="K105" s="61"/>
      <c r="L105" s="65"/>
    </row>
  </sheetData>
  <phoneticPr fontId="2"/>
  <conditionalFormatting sqref="M17 M9 M25 M33 M41 M49 M105 M57 M65 M73 M81 M89 M97">
    <cfRule type="cellIs" dxfId="13" priority="1" stopIfTrue="1" operator="equal">
      <formula>"エラー"</formula>
    </cfRule>
  </conditionalFormatting>
  <pageMargins left="0.78740157480314965" right="0.2" top="0.71" bottom="0.18" header="0.16" footer="0.17"/>
  <pageSetup paperSize="9" scale="97" orientation="portrait" horizontalDpi="300" verticalDpi="300" r:id="rId1"/>
  <headerFooter alignWithMargins="0"/>
  <rowBreaks count="2" manualBreakCount="2">
    <brk id="50" max="11" man="1"/>
    <brk id="10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B105"/>
  <sheetViews>
    <sheetView showGridLines="0" view="pageBreakPreview" zoomScaleNormal="100" zoomScaleSheetLayoutView="100" workbookViewId="0"/>
  </sheetViews>
  <sheetFormatPr defaultRowHeight="13.5" x14ac:dyDescent="0.15"/>
  <cols>
    <col min="1" max="1" width="10.625" customWidth="1"/>
    <col min="3" max="5" width="8.625" bestFit="1" customWidth="1"/>
    <col min="6" max="7" width="5.375" bestFit="1" customWidth="1"/>
    <col min="8" max="8" width="5.875" bestFit="1" customWidth="1"/>
    <col min="9" max="9" width="5.5" bestFit="1" customWidth="1"/>
    <col min="10" max="10" width="7.125" style="11" bestFit="1" customWidth="1"/>
    <col min="11" max="11" width="9.75" bestFit="1" customWidth="1"/>
    <col min="12" max="12" width="9.625" style="6" customWidth="1"/>
    <col min="13" max="13" width="10.625" style="57" customWidth="1"/>
    <col min="14" max="14" width="20.75" bestFit="1" customWidth="1"/>
    <col min="15" max="16" width="10.625" customWidth="1"/>
    <col min="17" max="17" width="9.625" customWidth="1"/>
    <col min="18" max="21" width="9.125" bestFit="1" customWidth="1"/>
    <col min="22" max="26" width="11" bestFit="1" customWidth="1"/>
  </cols>
  <sheetData>
    <row r="1" spans="1:28" ht="21" x14ac:dyDescent="0.15">
      <c r="A1" s="24" t="s">
        <v>48</v>
      </c>
    </row>
    <row r="2" spans="1:28" ht="17.25" x14ac:dyDescent="0.15">
      <c r="A2" s="23" t="s">
        <v>82</v>
      </c>
    </row>
    <row r="3" spans="1:28" ht="15.95" customHeight="1" thickBot="1" x14ac:dyDescent="0.2">
      <c r="A3" t="s">
        <v>289</v>
      </c>
      <c r="L3" s="22" t="s">
        <v>14</v>
      </c>
      <c r="N3" t="s">
        <v>30</v>
      </c>
    </row>
    <row r="4" spans="1:28" ht="15.95" customHeight="1" x14ac:dyDescent="0.15">
      <c r="A4" s="15" t="s">
        <v>16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12</v>
      </c>
      <c r="G4" s="16" t="s">
        <v>13</v>
      </c>
      <c r="H4" s="16" t="s">
        <v>10</v>
      </c>
      <c r="I4" s="16" t="s">
        <v>11</v>
      </c>
      <c r="J4" s="17" t="s">
        <v>15</v>
      </c>
      <c r="K4" s="16" t="s">
        <v>4</v>
      </c>
      <c r="L4" s="18" t="s">
        <v>5</v>
      </c>
      <c r="N4" t="s">
        <v>32</v>
      </c>
    </row>
    <row r="5" spans="1:28" ht="15.95" customHeight="1" x14ac:dyDescent="0.15">
      <c r="A5" s="19" t="s">
        <v>6</v>
      </c>
      <c r="B5" s="1">
        <v>4409</v>
      </c>
      <c r="C5" s="1">
        <v>4788</v>
      </c>
      <c r="D5" s="1">
        <v>5204</v>
      </c>
      <c r="E5" s="1">
        <f>SUM(C5:D5)</f>
        <v>9992</v>
      </c>
      <c r="F5" s="1">
        <v>8</v>
      </c>
      <c r="G5" s="1">
        <v>11</v>
      </c>
      <c r="H5" s="1">
        <v>157</v>
      </c>
      <c r="I5" s="1">
        <v>33</v>
      </c>
      <c r="J5" s="12">
        <v>0</v>
      </c>
      <c r="K5" s="59"/>
      <c r="L5" s="66"/>
      <c r="N5" s="54" t="s">
        <v>319</v>
      </c>
      <c r="O5" s="55" t="s">
        <v>297</v>
      </c>
      <c r="P5" s="33" t="s">
        <v>68</v>
      </c>
      <c r="Q5" s="33" t="s">
        <v>69</v>
      </c>
      <c r="R5" s="33" t="s">
        <v>70</v>
      </c>
      <c r="S5" s="33" t="s">
        <v>71</v>
      </c>
      <c r="T5" s="33" t="s">
        <v>72</v>
      </c>
      <c r="U5" s="33" t="s">
        <v>73</v>
      </c>
      <c r="V5" s="33" t="s">
        <v>74</v>
      </c>
      <c r="W5" s="33" t="s">
        <v>75</v>
      </c>
      <c r="X5" s="55" t="s">
        <v>295</v>
      </c>
      <c r="Y5" s="33" t="s">
        <v>77</v>
      </c>
      <c r="Z5" s="33" t="s">
        <v>78</v>
      </c>
      <c r="AA5" s="33" t="s">
        <v>81</v>
      </c>
    </row>
    <row r="6" spans="1:28" ht="15.95" customHeight="1" x14ac:dyDescent="0.15">
      <c r="A6" s="19" t="s">
        <v>7</v>
      </c>
      <c r="B6" s="1">
        <v>2443</v>
      </c>
      <c r="C6" s="1">
        <v>2640</v>
      </c>
      <c r="D6" s="1">
        <v>2864</v>
      </c>
      <c r="E6" s="1">
        <f>SUM(C6:D6)</f>
        <v>5504</v>
      </c>
      <c r="F6" s="1">
        <v>0</v>
      </c>
      <c r="G6" s="1">
        <v>9</v>
      </c>
      <c r="H6" s="1">
        <v>29</v>
      </c>
      <c r="I6" s="1">
        <v>8</v>
      </c>
      <c r="J6" s="12">
        <v>0</v>
      </c>
      <c r="K6" s="60"/>
      <c r="L6" s="67"/>
      <c r="N6" s="27" t="s">
        <v>6</v>
      </c>
      <c r="O6" s="28">
        <f>E5</f>
        <v>9992</v>
      </c>
      <c r="P6" s="28">
        <f>E13</f>
        <v>9982</v>
      </c>
      <c r="Q6" s="28">
        <f>E21</f>
        <v>9981</v>
      </c>
      <c r="R6" s="28">
        <f>E29</f>
        <v>9978</v>
      </c>
      <c r="S6" s="28">
        <f>E37</f>
        <v>9964</v>
      </c>
      <c r="T6" s="28">
        <f>E45</f>
        <v>9933</v>
      </c>
      <c r="U6" s="28">
        <f>E53</f>
        <v>9933</v>
      </c>
      <c r="V6" s="28">
        <f>E61</f>
        <v>9927</v>
      </c>
      <c r="W6" s="28">
        <f>E69</f>
        <v>9926</v>
      </c>
      <c r="X6" s="28">
        <f>E77</f>
        <v>9909</v>
      </c>
      <c r="Y6" s="28">
        <f>E85</f>
        <v>9908</v>
      </c>
      <c r="Z6" s="28">
        <f>E93</f>
        <v>9743</v>
      </c>
      <c r="AA6" s="28">
        <f>E101</f>
        <v>0</v>
      </c>
    </row>
    <row r="7" spans="1:28" ht="15.95" customHeight="1" x14ac:dyDescent="0.15">
      <c r="A7" s="19" t="s">
        <v>8</v>
      </c>
      <c r="B7" s="1">
        <v>3136</v>
      </c>
      <c r="C7" s="1">
        <v>3441</v>
      </c>
      <c r="D7" s="1">
        <v>3817</v>
      </c>
      <c r="E7" s="1">
        <f>SUM(C7:D7)</f>
        <v>7258</v>
      </c>
      <c r="F7" s="1">
        <v>3</v>
      </c>
      <c r="G7" s="1">
        <v>13</v>
      </c>
      <c r="H7" s="1">
        <v>26</v>
      </c>
      <c r="I7" s="1">
        <v>21</v>
      </c>
      <c r="J7" s="12">
        <v>0</v>
      </c>
      <c r="K7" s="60">
        <v>9758</v>
      </c>
      <c r="L7" s="67">
        <f>(ROUND(K7/E9,4))*100</f>
        <v>36.17</v>
      </c>
      <c r="N7" s="27" t="s">
        <v>7</v>
      </c>
      <c r="O7" s="28">
        <f>E6</f>
        <v>5504</v>
      </c>
      <c r="P7" s="28">
        <f>E14</f>
        <v>5497</v>
      </c>
      <c r="Q7" s="28">
        <f>E22</f>
        <v>5491</v>
      </c>
      <c r="R7" s="28">
        <f>E30</f>
        <v>5484</v>
      </c>
      <c r="S7" s="28">
        <f>E38</f>
        <v>5484</v>
      </c>
      <c r="T7" s="28">
        <f>E46</f>
        <v>5485</v>
      </c>
      <c r="U7" s="28">
        <f>E54</f>
        <v>5482</v>
      </c>
      <c r="V7" s="28">
        <f>E62</f>
        <v>5479</v>
      </c>
      <c r="W7" s="28">
        <f>E70</f>
        <v>5473</v>
      </c>
      <c r="X7" s="28">
        <f>E78</f>
        <v>5461</v>
      </c>
      <c r="Y7" s="28">
        <f>E86</f>
        <v>5461</v>
      </c>
      <c r="Z7" s="28">
        <f>E94</f>
        <v>5432</v>
      </c>
      <c r="AA7" s="28">
        <f>E102</f>
        <v>0</v>
      </c>
    </row>
    <row r="8" spans="1:28" ht="15.95" customHeight="1" thickBot="1" x14ac:dyDescent="0.2">
      <c r="A8" s="20" t="s">
        <v>9</v>
      </c>
      <c r="B8" s="1">
        <v>1658</v>
      </c>
      <c r="C8" s="1">
        <v>2028</v>
      </c>
      <c r="D8" s="1">
        <v>2196</v>
      </c>
      <c r="E8" s="1">
        <f>SUM(C8:D8)</f>
        <v>4224</v>
      </c>
      <c r="F8" s="1">
        <v>2</v>
      </c>
      <c r="G8" s="1">
        <v>7</v>
      </c>
      <c r="H8" s="1">
        <v>11</v>
      </c>
      <c r="I8" s="1">
        <v>13</v>
      </c>
      <c r="J8" s="12">
        <v>0</v>
      </c>
      <c r="K8" s="60"/>
      <c r="L8" s="67"/>
      <c r="N8" s="27" t="s">
        <v>8</v>
      </c>
      <c r="O8" s="28">
        <f>E7</f>
        <v>7258</v>
      </c>
      <c r="P8" s="28">
        <f>E15</f>
        <v>7248</v>
      </c>
      <c r="Q8" s="28">
        <f>E23</f>
        <v>7225</v>
      </c>
      <c r="R8" s="28">
        <f>E31</f>
        <v>7223</v>
      </c>
      <c r="S8" s="28">
        <f>E39</f>
        <v>7231</v>
      </c>
      <c r="T8" s="28">
        <f>E47</f>
        <v>7213</v>
      </c>
      <c r="U8" s="28">
        <f>E55</f>
        <v>7216</v>
      </c>
      <c r="V8" s="28">
        <f>E63</f>
        <v>7200</v>
      </c>
      <c r="W8" s="28">
        <f>E71</f>
        <v>7201</v>
      </c>
      <c r="X8" s="28">
        <f>E79</f>
        <v>7190</v>
      </c>
      <c r="Y8" s="28">
        <f>E87</f>
        <v>7179</v>
      </c>
      <c r="Z8" s="28">
        <f>E95</f>
        <v>7143</v>
      </c>
      <c r="AA8" s="28">
        <f>E103</f>
        <v>0</v>
      </c>
    </row>
    <row r="9" spans="1:28" ht="15.95" customHeight="1" thickBot="1" x14ac:dyDescent="0.2">
      <c r="A9" s="21" t="s">
        <v>17</v>
      </c>
      <c r="B9" s="2">
        <f t="shared" ref="B9:J9" si="0">SUM(B5:B8)</f>
        <v>11646</v>
      </c>
      <c r="C9" s="2">
        <f t="shared" si="0"/>
        <v>12897</v>
      </c>
      <c r="D9" s="2">
        <f t="shared" si="0"/>
        <v>14081</v>
      </c>
      <c r="E9" s="2">
        <f t="shared" si="0"/>
        <v>26978</v>
      </c>
      <c r="F9" s="2">
        <f t="shared" si="0"/>
        <v>13</v>
      </c>
      <c r="G9" s="2">
        <f t="shared" si="0"/>
        <v>40</v>
      </c>
      <c r="H9" s="2">
        <f t="shared" si="0"/>
        <v>223</v>
      </c>
      <c r="I9" s="2">
        <f t="shared" si="0"/>
        <v>75</v>
      </c>
      <c r="J9" s="2">
        <f t="shared" si="0"/>
        <v>0</v>
      </c>
      <c r="K9" s="61"/>
      <c r="L9" s="68"/>
      <c r="N9" s="27" t="s">
        <v>9</v>
      </c>
      <c r="O9" s="28">
        <f>E8</f>
        <v>4224</v>
      </c>
      <c r="P9" s="28">
        <f>E16</f>
        <v>4227</v>
      </c>
      <c r="Q9" s="28">
        <f>E24</f>
        <v>4226</v>
      </c>
      <c r="R9" s="28">
        <f>E32</f>
        <v>4228</v>
      </c>
      <c r="S9" s="28">
        <f>E40</f>
        <v>4224</v>
      </c>
      <c r="T9" s="28">
        <f>E48</f>
        <v>4227</v>
      </c>
      <c r="U9" s="28">
        <f>E56</f>
        <v>4224</v>
      </c>
      <c r="V9" s="28">
        <f>E64</f>
        <v>4224</v>
      </c>
      <c r="W9" s="28">
        <f>E72</f>
        <v>4220</v>
      </c>
      <c r="X9" s="28">
        <f>E80</f>
        <v>4221</v>
      </c>
      <c r="Y9" s="28">
        <f>E88</f>
        <v>4217</v>
      </c>
      <c r="Z9" s="28">
        <f>E96</f>
        <v>4218</v>
      </c>
      <c r="AA9" s="28">
        <f>E104</f>
        <v>0</v>
      </c>
    </row>
    <row r="10" spans="1:28" ht="15.95" customHeight="1" x14ac:dyDescent="0.15">
      <c r="N10" s="27" t="s">
        <v>33</v>
      </c>
      <c r="O10" s="28">
        <f t="shared" ref="O10:Z10" si="1">SUM(O6:O9)</f>
        <v>26978</v>
      </c>
      <c r="P10" s="28">
        <f t="shared" si="1"/>
        <v>26954</v>
      </c>
      <c r="Q10" s="28">
        <f>SUM(Q6:Q9)</f>
        <v>26923</v>
      </c>
      <c r="R10" s="28">
        <f t="shared" si="1"/>
        <v>26913</v>
      </c>
      <c r="S10" s="28">
        <f t="shared" si="1"/>
        <v>26903</v>
      </c>
      <c r="T10" s="28">
        <f t="shared" si="1"/>
        <v>26858</v>
      </c>
      <c r="U10" s="28">
        <f t="shared" si="1"/>
        <v>26855</v>
      </c>
      <c r="V10" s="28">
        <f t="shared" si="1"/>
        <v>26830</v>
      </c>
      <c r="W10" s="28">
        <f t="shared" si="1"/>
        <v>26820</v>
      </c>
      <c r="X10" s="28">
        <f t="shared" si="1"/>
        <v>26781</v>
      </c>
      <c r="Y10" s="28">
        <f t="shared" si="1"/>
        <v>26765</v>
      </c>
      <c r="Z10" s="28">
        <f t="shared" si="1"/>
        <v>26536</v>
      </c>
      <c r="AA10" s="28">
        <f>E105</f>
        <v>0</v>
      </c>
    </row>
    <row r="11" spans="1:28" ht="15.95" customHeight="1" thickBot="1" x14ac:dyDescent="0.2">
      <c r="A11" t="s">
        <v>298</v>
      </c>
      <c r="L11" s="22" t="s">
        <v>14</v>
      </c>
      <c r="N11" s="27" t="s">
        <v>34</v>
      </c>
      <c r="O11" s="29">
        <f>IF(O6=0,"",(O10-H２９年度!E97))</f>
        <v>121</v>
      </c>
      <c r="P11" s="29">
        <f>IF(P6=0,"",(P10-O10))</f>
        <v>-24</v>
      </c>
      <c r="Q11" s="29">
        <f>IF(Q6=0,"",(Q10-P10))</f>
        <v>-31</v>
      </c>
      <c r="R11" s="29">
        <f t="shared" ref="R11:AA11" si="2">IF(R6=0,"",(R10-Q10))</f>
        <v>-10</v>
      </c>
      <c r="S11" s="29">
        <f t="shared" si="2"/>
        <v>-10</v>
      </c>
      <c r="T11" s="29">
        <f t="shared" si="2"/>
        <v>-45</v>
      </c>
      <c r="U11" s="29">
        <f t="shared" si="2"/>
        <v>-3</v>
      </c>
      <c r="V11" s="29">
        <f t="shared" si="2"/>
        <v>-25</v>
      </c>
      <c r="W11" s="29">
        <f t="shared" si="2"/>
        <v>-10</v>
      </c>
      <c r="X11" s="29">
        <f t="shared" si="2"/>
        <v>-39</v>
      </c>
      <c r="Y11" s="29">
        <f t="shared" si="2"/>
        <v>-16</v>
      </c>
      <c r="Z11" s="29">
        <f t="shared" si="2"/>
        <v>-229</v>
      </c>
      <c r="AA11" s="29" t="str">
        <f t="shared" si="2"/>
        <v/>
      </c>
    </row>
    <row r="12" spans="1:28" ht="15.95" customHeight="1" x14ac:dyDescent="0.15">
      <c r="A12" s="15" t="s">
        <v>16</v>
      </c>
      <c r="B12" s="16" t="s">
        <v>0</v>
      </c>
      <c r="C12" s="16" t="s">
        <v>1</v>
      </c>
      <c r="D12" s="16" t="s">
        <v>2</v>
      </c>
      <c r="E12" s="16" t="s">
        <v>3</v>
      </c>
      <c r="F12" s="16" t="s">
        <v>12</v>
      </c>
      <c r="G12" s="16" t="s">
        <v>13</v>
      </c>
      <c r="H12" s="16" t="s">
        <v>10</v>
      </c>
      <c r="I12" s="16" t="s">
        <v>11</v>
      </c>
      <c r="J12" s="17" t="s">
        <v>15</v>
      </c>
      <c r="K12" s="16" t="s">
        <v>4</v>
      </c>
      <c r="L12" s="18" t="s">
        <v>5</v>
      </c>
    </row>
    <row r="13" spans="1:28" ht="15.95" customHeight="1" x14ac:dyDescent="0.15">
      <c r="A13" s="19" t="s">
        <v>6</v>
      </c>
      <c r="B13" s="1">
        <v>4412</v>
      </c>
      <c r="C13" s="1">
        <v>4776</v>
      </c>
      <c r="D13" s="1">
        <v>5206</v>
      </c>
      <c r="E13" s="1">
        <f>SUM(C13:D13)</f>
        <v>9982</v>
      </c>
      <c r="F13" s="1">
        <v>5</v>
      </c>
      <c r="G13" s="1">
        <v>8</v>
      </c>
      <c r="H13" s="1">
        <v>13</v>
      </c>
      <c r="I13" s="1">
        <v>20</v>
      </c>
      <c r="J13" s="12">
        <v>0</v>
      </c>
      <c r="K13" s="59"/>
      <c r="L13" s="66"/>
      <c r="N13" t="s">
        <v>30</v>
      </c>
    </row>
    <row r="14" spans="1:28" ht="15.95" customHeight="1" x14ac:dyDescent="0.15">
      <c r="A14" s="19" t="s">
        <v>7</v>
      </c>
      <c r="B14" s="1">
        <v>2443</v>
      </c>
      <c r="C14" s="1">
        <v>2637</v>
      </c>
      <c r="D14" s="1">
        <v>2860</v>
      </c>
      <c r="E14" s="1">
        <f>SUM(C14:D14)</f>
        <v>5497</v>
      </c>
      <c r="F14" s="1">
        <v>4</v>
      </c>
      <c r="G14" s="1">
        <v>11</v>
      </c>
      <c r="H14" s="1">
        <v>4</v>
      </c>
      <c r="I14" s="1">
        <v>6</v>
      </c>
      <c r="J14" s="12">
        <v>1</v>
      </c>
      <c r="K14" s="60"/>
      <c r="L14" s="67"/>
      <c r="N14" t="s">
        <v>35</v>
      </c>
    </row>
    <row r="15" spans="1:28" ht="15.95" customHeight="1" x14ac:dyDescent="0.15">
      <c r="A15" s="19" t="s">
        <v>8</v>
      </c>
      <c r="B15" s="1">
        <v>3133</v>
      </c>
      <c r="C15" s="1">
        <v>3436</v>
      </c>
      <c r="D15" s="1">
        <v>3812</v>
      </c>
      <c r="E15" s="1">
        <f>SUM(C15:D15)</f>
        <v>7248</v>
      </c>
      <c r="F15" s="1">
        <v>0</v>
      </c>
      <c r="G15" s="1">
        <v>9</v>
      </c>
      <c r="H15" s="1">
        <v>6</v>
      </c>
      <c r="I15" s="1">
        <v>7</v>
      </c>
      <c r="J15" s="12">
        <v>0</v>
      </c>
      <c r="K15" s="60">
        <v>9759</v>
      </c>
      <c r="L15" s="67">
        <f>(ROUND(K15/E17,4))*100</f>
        <v>36.21</v>
      </c>
      <c r="N15" s="54" t="s">
        <v>319</v>
      </c>
      <c r="O15" s="55" t="s">
        <v>294</v>
      </c>
      <c r="P15" s="33" t="s">
        <v>37</v>
      </c>
      <c r="Q15" s="33" t="s">
        <v>38</v>
      </c>
      <c r="R15" s="33" t="s">
        <v>39</v>
      </c>
      <c r="S15" s="33" t="s">
        <v>40</v>
      </c>
      <c r="T15" s="33" t="s">
        <v>41</v>
      </c>
      <c r="U15" s="33" t="s">
        <v>42</v>
      </c>
      <c r="V15" s="33" t="s">
        <v>43</v>
      </c>
      <c r="W15" s="33" t="s">
        <v>44</v>
      </c>
      <c r="X15" s="55" t="s">
        <v>296</v>
      </c>
      <c r="Y15" s="33" t="s">
        <v>46</v>
      </c>
      <c r="Z15" s="33" t="s">
        <v>47</v>
      </c>
      <c r="AA15" s="33" t="s">
        <v>63</v>
      </c>
    </row>
    <row r="16" spans="1:28" ht="15.95" customHeight="1" thickBot="1" x14ac:dyDescent="0.2">
      <c r="A16" s="20" t="s">
        <v>9</v>
      </c>
      <c r="B16" s="1">
        <v>1659</v>
      </c>
      <c r="C16" s="1">
        <v>2033</v>
      </c>
      <c r="D16" s="1">
        <v>2194</v>
      </c>
      <c r="E16" s="1">
        <f>SUM(C16:D16)</f>
        <v>4227</v>
      </c>
      <c r="F16" s="1">
        <v>1</v>
      </c>
      <c r="G16" s="1">
        <v>1</v>
      </c>
      <c r="H16" s="1">
        <v>10</v>
      </c>
      <c r="I16" s="1">
        <v>6</v>
      </c>
      <c r="J16" s="12">
        <v>0</v>
      </c>
      <c r="K16" s="60"/>
      <c r="L16" s="67"/>
      <c r="N16" s="27" t="s">
        <v>10</v>
      </c>
      <c r="O16" s="34">
        <f>H9</f>
        <v>223</v>
      </c>
      <c r="P16" s="36">
        <f>H17</f>
        <v>33</v>
      </c>
      <c r="Q16" s="38">
        <f>H25</f>
        <v>33</v>
      </c>
      <c r="R16" s="34">
        <f>H33</f>
        <v>47</v>
      </c>
      <c r="S16" s="34">
        <f>H41</f>
        <v>56</v>
      </c>
      <c r="T16" s="34">
        <f>H49</f>
        <v>40</v>
      </c>
      <c r="U16" s="34">
        <f>H57</f>
        <v>40</v>
      </c>
      <c r="V16" s="34">
        <f>H65</f>
        <v>31</v>
      </c>
      <c r="W16" s="34">
        <f>H73</f>
        <v>37</v>
      </c>
      <c r="X16" s="34">
        <f>H81</f>
        <v>29</v>
      </c>
      <c r="Y16" s="34">
        <f>H89</f>
        <v>36</v>
      </c>
      <c r="Z16" s="34">
        <f>H97</f>
        <v>209</v>
      </c>
      <c r="AA16" s="38">
        <f>H105</f>
        <v>0</v>
      </c>
      <c r="AB16">
        <f>SUM(O16:Z16)</f>
        <v>814</v>
      </c>
    </row>
    <row r="17" spans="1:28" ht="15.95" customHeight="1" thickBot="1" x14ac:dyDescent="0.2">
      <c r="A17" s="21" t="s">
        <v>17</v>
      </c>
      <c r="B17" s="2">
        <f t="shared" ref="B17:I17" si="3">SUM(B13:B16)</f>
        <v>11647</v>
      </c>
      <c r="C17" s="2">
        <f t="shared" si="3"/>
        <v>12882</v>
      </c>
      <c r="D17" s="2">
        <f t="shared" si="3"/>
        <v>14072</v>
      </c>
      <c r="E17" s="2">
        <f t="shared" si="3"/>
        <v>26954</v>
      </c>
      <c r="F17" s="2">
        <f t="shared" si="3"/>
        <v>10</v>
      </c>
      <c r="G17" s="2">
        <f t="shared" si="3"/>
        <v>29</v>
      </c>
      <c r="H17" s="2">
        <f t="shared" si="3"/>
        <v>33</v>
      </c>
      <c r="I17" s="2">
        <f t="shared" si="3"/>
        <v>39</v>
      </c>
      <c r="J17" s="2">
        <f>SUM(J13:J16)</f>
        <v>1</v>
      </c>
      <c r="K17" s="61"/>
      <c r="L17" s="68"/>
      <c r="N17" s="27" t="s">
        <v>11</v>
      </c>
      <c r="O17" s="34">
        <f>I9</f>
        <v>75</v>
      </c>
      <c r="P17" s="34">
        <f>I17</f>
        <v>39</v>
      </c>
      <c r="Q17" s="38">
        <f>I25</f>
        <v>55</v>
      </c>
      <c r="R17" s="34">
        <f>I33</f>
        <v>35</v>
      </c>
      <c r="S17" s="34">
        <f>I41</f>
        <v>53</v>
      </c>
      <c r="T17" s="34">
        <f>I49</f>
        <v>59</v>
      </c>
      <c r="U17" s="34">
        <f>I57</f>
        <v>35</v>
      </c>
      <c r="V17" s="34">
        <f>I65</f>
        <v>35</v>
      </c>
      <c r="W17" s="34">
        <f>I73</f>
        <v>29</v>
      </c>
      <c r="X17" s="36">
        <f>I81</f>
        <v>33</v>
      </c>
      <c r="Y17" s="34">
        <f>I89</f>
        <v>33</v>
      </c>
      <c r="Z17" s="34">
        <f>I97</f>
        <v>413</v>
      </c>
      <c r="AA17" s="38">
        <f>I105</f>
        <v>0</v>
      </c>
      <c r="AB17">
        <f>SUM(O17:Z17)</f>
        <v>894</v>
      </c>
    </row>
    <row r="18" spans="1:28" ht="15.95" customHeight="1" x14ac:dyDescent="0.15">
      <c r="F18" s="39"/>
      <c r="G18" s="39"/>
      <c r="H18" s="39"/>
      <c r="I18" s="39"/>
    </row>
    <row r="19" spans="1:28" ht="15.95" customHeight="1" thickBot="1" x14ac:dyDescent="0.2">
      <c r="A19" t="s">
        <v>299</v>
      </c>
      <c r="L19" s="22" t="s">
        <v>14</v>
      </c>
    </row>
    <row r="20" spans="1:28" ht="15.95" customHeight="1" x14ac:dyDescent="0.15">
      <c r="A20" s="15" t="s">
        <v>158</v>
      </c>
      <c r="B20" s="16" t="s">
        <v>159</v>
      </c>
      <c r="C20" s="16" t="s">
        <v>160</v>
      </c>
      <c r="D20" s="16" t="s">
        <v>161</v>
      </c>
      <c r="E20" s="16" t="s">
        <v>162</v>
      </c>
      <c r="F20" s="16" t="s">
        <v>163</v>
      </c>
      <c r="G20" s="16" t="s">
        <v>164</v>
      </c>
      <c r="H20" s="16" t="s">
        <v>165</v>
      </c>
      <c r="I20" s="16" t="s">
        <v>166</v>
      </c>
      <c r="J20" s="17" t="s">
        <v>167</v>
      </c>
      <c r="K20" s="16" t="s">
        <v>4</v>
      </c>
      <c r="L20" s="18" t="s">
        <v>5</v>
      </c>
      <c r="R20" s="35" t="s">
        <v>466</v>
      </c>
      <c r="S20" s="35" t="s">
        <v>467</v>
      </c>
      <c r="T20" s="35" t="s">
        <v>468</v>
      </c>
      <c r="U20" s="99" t="s">
        <v>469</v>
      </c>
    </row>
    <row r="21" spans="1:28" ht="15.95" customHeight="1" x14ac:dyDescent="0.15">
      <c r="A21" s="19" t="s">
        <v>168</v>
      </c>
      <c r="B21" s="1">
        <v>4414</v>
      </c>
      <c r="C21" s="1">
        <v>4770</v>
      </c>
      <c r="D21" s="1">
        <v>5211</v>
      </c>
      <c r="E21" s="1">
        <f>SUM(C21:D21)</f>
        <v>9981</v>
      </c>
      <c r="F21" s="1">
        <v>7</v>
      </c>
      <c r="G21" s="1">
        <v>10</v>
      </c>
      <c r="H21" s="1">
        <v>13</v>
      </c>
      <c r="I21" s="1">
        <v>12</v>
      </c>
      <c r="J21" s="12">
        <v>0</v>
      </c>
      <c r="K21" s="59"/>
      <c r="L21" s="63"/>
      <c r="Q21" t="s">
        <v>10</v>
      </c>
      <c r="R21" s="35">
        <f>H２９年度!X16</f>
        <v>35</v>
      </c>
      <c r="S21" s="35">
        <f>H２９年度!Y16</f>
        <v>23</v>
      </c>
      <c r="T21" s="35">
        <f>H２９年度!Z16</f>
        <v>192</v>
      </c>
      <c r="U21" s="35">
        <f>SUM(R21:T21,O16:W16)</f>
        <v>790</v>
      </c>
    </row>
    <row r="22" spans="1:28" ht="15.95" customHeight="1" x14ac:dyDescent="0.15">
      <c r="A22" s="19" t="s">
        <v>169</v>
      </c>
      <c r="B22" s="1">
        <v>2442</v>
      </c>
      <c r="C22" s="1">
        <v>2635</v>
      </c>
      <c r="D22" s="1">
        <v>2856</v>
      </c>
      <c r="E22" s="1">
        <f>SUM(C22:D22)</f>
        <v>5491</v>
      </c>
      <c r="F22" s="1">
        <v>5</v>
      </c>
      <c r="G22" s="1">
        <v>5</v>
      </c>
      <c r="H22" s="1">
        <v>3</v>
      </c>
      <c r="I22" s="1">
        <v>10</v>
      </c>
      <c r="J22" s="12">
        <v>0</v>
      </c>
      <c r="K22" s="60"/>
      <c r="L22" s="64"/>
      <c r="Q22" t="s">
        <v>11</v>
      </c>
      <c r="R22" s="35">
        <f>H２９年度!X17</f>
        <v>30</v>
      </c>
      <c r="S22" s="35">
        <f>H２９年度!Y17</f>
        <v>51</v>
      </c>
      <c r="T22" s="35">
        <f>H２９年度!Z17</f>
        <v>421</v>
      </c>
      <c r="U22" s="35">
        <f>SUM(R22:T22,O17:W17)</f>
        <v>917</v>
      </c>
    </row>
    <row r="23" spans="1:28" ht="15.95" customHeight="1" x14ac:dyDescent="0.15">
      <c r="A23" s="19" t="s">
        <v>170</v>
      </c>
      <c r="B23" s="1">
        <v>3129</v>
      </c>
      <c r="C23" s="1">
        <v>3427</v>
      </c>
      <c r="D23" s="1">
        <v>3798</v>
      </c>
      <c r="E23" s="1">
        <f>SUM(C23:D23)</f>
        <v>7225</v>
      </c>
      <c r="F23" s="1">
        <v>3</v>
      </c>
      <c r="G23" s="1">
        <v>11</v>
      </c>
      <c r="H23" s="1">
        <v>10</v>
      </c>
      <c r="I23" s="1">
        <v>22</v>
      </c>
      <c r="J23" s="12">
        <v>0</v>
      </c>
      <c r="K23" s="60">
        <v>9763</v>
      </c>
      <c r="L23" s="64">
        <f>(ROUND(K23/E25,4))*100</f>
        <v>36.26</v>
      </c>
    </row>
    <row r="24" spans="1:28" ht="15.95" customHeight="1" thickBot="1" x14ac:dyDescent="0.2">
      <c r="A24" s="20" t="s">
        <v>171</v>
      </c>
      <c r="B24" s="1">
        <v>1661</v>
      </c>
      <c r="C24" s="1">
        <v>2036</v>
      </c>
      <c r="D24" s="1">
        <v>2190</v>
      </c>
      <c r="E24" s="1">
        <f>SUM(C24:D24)</f>
        <v>4226</v>
      </c>
      <c r="F24" s="1">
        <v>3</v>
      </c>
      <c r="G24" s="1">
        <v>1</v>
      </c>
      <c r="H24" s="1">
        <v>7</v>
      </c>
      <c r="I24" s="1">
        <v>11</v>
      </c>
      <c r="J24" s="12">
        <v>0</v>
      </c>
      <c r="K24" s="60"/>
      <c r="L24" s="64"/>
    </row>
    <row r="25" spans="1:28" ht="15.95" customHeight="1" thickBot="1" x14ac:dyDescent="0.2">
      <c r="A25" s="21" t="s">
        <v>172</v>
      </c>
      <c r="B25" s="2">
        <f t="shared" ref="B25:J25" si="4">SUM(B21:B24)</f>
        <v>11646</v>
      </c>
      <c r="C25" s="2">
        <f t="shared" si="4"/>
        <v>12868</v>
      </c>
      <c r="D25" s="2">
        <f t="shared" si="4"/>
        <v>14055</v>
      </c>
      <c r="E25" s="2">
        <f t="shared" si="4"/>
        <v>26923</v>
      </c>
      <c r="F25" s="2">
        <f t="shared" si="4"/>
        <v>18</v>
      </c>
      <c r="G25" s="2">
        <f t="shared" si="4"/>
        <v>27</v>
      </c>
      <c r="H25" s="2">
        <f t="shared" si="4"/>
        <v>33</v>
      </c>
      <c r="I25" s="2">
        <f t="shared" si="4"/>
        <v>55</v>
      </c>
      <c r="J25" s="2">
        <f t="shared" si="4"/>
        <v>0</v>
      </c>
      <c r="K25" s="61"/>
      <c r="L25" s="65"/>
    </row>
    <row r="26" spans="1:28" ht="15.95" customHeight="1" x14ac:dyDescent="0.15"/>
    <row r="27" spans="1:28" ht="15.95" customHeight="1" thickBot="1" x14ac:dyDescent="0.2">
      <c r="A27" t="s">
        <v>300</v>
      </c>
      <c r="L27" s="22" t="s">
        <v>14</v>
      </c>
    </row>
    <row r="28" spans="1:28" ht="15.95" customHeight="1" x14ac:dyDescent="0.15">
      <c r="A28" s="15" t="s">
        <v>16</v>
      </c>
      <c r="B28" s="16" t="s">
        <v>0</v>
      </c>
      <c r="C28" s="16" t="s">
        <v>1</v>
      </c>
      <c r="D28" s="16" t="s">
        <v>2</v>
      </c>
      <c r="E28" s="16" t="s">
        <v>3</v>
      </c>
      <c r="F28" s="16" t="s">
        <v>12</v>
      </c>
      <c r="G28" s="16" t="s">
        <v>13</v>
      </c>
      <c r="H28" s="16" t="s">
        <v>10</v>
      </c>
      <c r="I28" s="16" t="s">
        <v>11</v>
      </c>
      <c r="J28" s="17" t="s">
        <v>15</v>
      </c>
      <c r="K28" s="16" t="s">
        <v>4</v>
      </c>
      <c r="L28" s="18" t="s">
        <v>5</v>
      </c>
    </row>
    <row r="29" spans="1:28" ht="15.95" customHeight="1" x14ac:dyDescent="0.15">
      <c r="A29" s="19" t="s">
        <v>6</v>
      </c>
      <c r="B29" s="1">
        <v>4409</v>
      </c>
      <c r="C29" s="1">
        <v>4778</v>
      </c>
      <c r="D29" s="1">
        <v>5200</v>
      </c>
      <c r="E29" s="1">
        <f>SUM(C29:D29)</f>
        <v>9978</v>
      </c>
      <c r="F29" s="1">
        <v>9</v>
      </c>
      <c r="G29" s="1">
        <v>17</v>
      </c>
      <c r="H29" s="1">
        <v>14</v>
      </c>
      <c r="I29" s="1">
        <v>17</v>
      </c>
      <c r="J29" s="12">
        <v>0</v>
      </c>
      <c r="K29" s="59"/>
      <c r="L29" s="63"/>
    </row>
    <row r="30" spans="1:28" ht="15.95" customHeight="1" x14ac:dyDescent="0.15">
      <c r="A30" s="19" t="s">
        <v>7</v>
      </c>
      <c r="B30" s="1">
        <v>2442</v>
      </c>
      <c r="C30" s="1">
        <v>2630</v>
      </c>
      <c r="D30" s="1">
        <v>2854</v>
      </c>
      <c r="E30" s="1">
        <f>SUM(C30:D30)</f>
        <v>5484</v>
      </c>
      <c r="F30" s="1">
        <v>2</v>
      </c>
      <c r="G30" s="1">
        <v>10</v>
      </c>
      <c r="H30" s="1">
        <v>15</v>
      </c>
      <c r="I30" s="1">
        <v>10</v>
      </c>
      <c r="J30" s="12">
        <v>0</v>
      </c>
      <c r="K30" s="60"/>
      <c r="L30" s="64"/>
    </row>
    <row r="31" spans="1:28" ht="15.95" customHeight="1" x14ac:dyDescent="0.15">
      <c r="A31" s="19" t="s">
        <v>8</v>
      </c>
      <c r="B31" s="1">
        <v>3135</v>
      </c>
      <c r="C31" s="1">
        <v>3430</v>
      </c>
      <c r="D31" s="1">
        <v>3793</v>
      </c>
      <c r="E31" s="1">
        <f>SUM(C31:D31)</f>
        <v>7223</v>
      </c>
      <c r="F31" s="1">
        <v>3</v>
      </c>
      <c r="G31" s="1">
        <v>8</v>
      </c>
      <c r="H31" s="1">
        <v>11</v>
      </c>
      <c r="I31" s="1">
        <v>5</v>
      </c>
      <c r="J31" s="12">
        <v>0</v>
      </c>
      <c r="K31" s="60">
        <v>9766</v>
      </c>
      <c r="L31" s="64">
        <f>(ROUND(K31/E33,4))*100</f>
        <v>36.29</v>
      </c>
    </row>
    <row r="32" spans="1:28" ht="15.95" customHeight="1" thickBot="1" x14ac:dyDescent="0.2">
      <c r="A32" s="20" t="s">
        <v>9</v>
      </c>
      <c r="B32" s="1">
        <v>1669</v>
      </c>
      <c r="C32" s="1">
        <v>2036</v>
      </c>
      <c r="D32" s="1">
        <v>2192</v>
      </c>
      <c r="E32" s="1">
        <f>SUM(C32:D32)</f>
        <v>4228</v>
      </c>
      <c r="F32" s="1">
        <v>4</v>
      </c>
      <c r="G32" s="1">
        <v>5</v>
      </c>
      <c r="H32" s="1">
        <v>7</v>
      </c>
      <c r="I32" s="1">
        <v>3</v>
      </c>
      <c r="J32" s="12">
        <v>0</v>
      </c>
      <c r="K32" s="60"/>
      <c r="L32" s="64"/>
    </row>
    <row r="33" spans="1:13" ht="15.95" customHeight="1" thickBot="1" x14ac:dyDescent="0.2">
      <c r="A33" s="21" t="s">
        <v>17</v>
      </c>
      <c r="B33" s="2">
        <f>SUM(B29:B32)</f>
        <v>11655</v>
      </c>
      <c r="C33" s="2">
        <f t="shared" ref="C33:J33" si="5">SUM(C29:C32)</f>
        <v>12874</v>
      </c>
      <c r="D33" s="2">
        <f t="shared" si="5"/>
        <v>14039</v>
      </c>
      <c r="E33" s="2">
        <f t="shared" si="5"/>
        <v>26913</v>
      </c>
      <c r="F33" s="2">
        <f t="shared" si="5"/>
        <v>18</v>
      </c>
      <c r="G33" s="2">
        <f t="shared" si="5"/>
        <v>40</v>
      </c>
      <c r="H33" s="2">
        <f t="shared" si="5"/>
        <v>47</v>
      </c>
      <c r="I33" s="2">
        <f t="shared" si="5"/>
        <v>35</v>
      </c>
      <c r="J33" s="2">
        <f t="shared" si="5"/>
        <v>0</v>
      </c>
      <c r="K33" s="61"/>
      <c r="L33" s="65"/>
    </row>
    <row r="34" spans="1:13" ht="15.95" customHeight="1" x14ac:dyDescent="0.15">
      <c r="K34" s="37"/>
      <c r="L34" s="26" t="str">
        <f>IF(K34=0,"",ROUND(K34/E33,4)*100)</f>
        <v/>
      </c>
    </row>
    <row r="35" spans="1:13" ht="15.95" customHeight="1" thickBot="1" x14ac:dyDescent="0.2">
      <c r="A35" t="s">
        <v>301</v>
      </c>
      <c r="L35" s="22" t="s">
        <v>14</v>
      </c>
    </row>
    <row r="36" spans="1:13" ht="15.95" customHeight="1" x14ac:dyDescent="0.15">
      <c r="A36" s="15" t="s">
        <v>185</v>
      </c>
      <c r="B36" s="16" t="s">
        <v>186</v>
      </c>
      <c r="C36" s="16" t="s">
        <v>187</v>
      </c>
      <c r="D36" s="16" t="s">
        <v>188</v>
      </c>
      <c r="E36" s="16" t="s">
        <v>189</v>
      </c>
      <c r="F36" s="41" t="s">
        <v>190</v>
      </c>
      <c r="G36" s="41" t="s">
        <v>191</v>
      </c>
      <c r="H36" s="41" t="s">
        <v>192</v>
      </c>
      <c r="I36" s="41" t="s">
        <v>193</v>
      </c>
      <c r="J36" s="42" t="s">
        <v>194</v>
      </c>
      <c r="K36" s="16" t="s">
        <v>4</v>
      </c>
      <c r="L36" s="18" t="s">
        <v>5</v>
      </c>
    </row>
    <row r="37" spans="1:13" ht="15.95" customHeight="1" x14ac:dyDescent="0.15">
      <c r="A37" s="19" t="s">
        <v>195</v>
      </c>
      <c r="B37" s="51">
        <v>4403</v>
      </c>
      <c r="C37" s="51">
        <v>4770</v>
      </c>
      <c r="D37" s="51">
        <v>5194</v>
      </c>
      <c r="E37" s="1">
        <f>SUM(C37:D37)</f>
        <v>9964</v>
      </c>
      <c r="F37" s="1">
        <v>11</v>
      </c>
      <c r="G37" s="1">
        <v>13</v>
      </c>
      <c r="H37" s="1">
        <v>16</v>
      </c>
      <c r="I37" s="1">
        <v>25</v>
      </c>
      <c r="J37" s="12">
        <v>-1</v>
      </c>
      <c r="K37" s="59"/>
      <c r="L37" s="63"/>
    </row>
    <row r="38" spans="1:13" ht="15.95" customHeight="1" x14ac:dyDescent="0.15">
      <c r="A38" s="19" t="s">
        <v>196</v>
      </c>
      <c r="B38" s="51">
        <v>2441</v>
      </c>
      <c r="C38" s="51">
        <v>2633</v>
      </c>
      <c r="D38" s="51">
        <v>2851</v>
      </c>
      <c r="E38" s="1">
        <f>SUM(C38:D38)</f>
        <v>5484</v>
      </c>
      <c r="F38" s="1">
        <v>2</v>
      </c>
      <c r="G38" s="1">
        <v>8</v>
      </c>
      <c r="H38" s="1">
        <v>10</v>
      </c>
      <c r="I38" s="1">
        <v>6</v>
      </c>
      <c r="J38" s="12">
        <v>0</v>
      </c>
      <c r="K38" s="60"/>
      <c r="L38" s="64"/>
    </row>
    <row r="39" spans="1:13" ht="15.95" customHeight="1" x14ac:dyDescent="0.15">
      <c r="A39" s="19" t="s">
        <v>197</v>
      </c>
      <c r="B39" s="51">
        <v>3143</v>
      </c>
      <c r="C39" s="51">
        <v>3436</v>
      </c>
      <c r="D39" s="51">
        <v>3795</v>
      </c>
      <c r="E39" s="1">
        <f>SUM(C39:D39)</f>
        <v>7231</v>
      </c>
      <c r="F39" s="1">
        <v>4</v>
      </c>
      <c r="G39" s="1">
        <v>9</v>
      </c>
      <c r="H39" s="1">
        <v>19</v>
      </c>
      <c r="I39" s="1">
        <v>12</v>
      </c>
      <c r="J39" s="12">
        <v>0</v>
      </c>
      <c r="K39" s="60">
        <v>9761</v>
      </c>
      <c r="L39" s="64">
        <f>(ROUND(K39/E41,4))*100</f>
        <v>36.28</v>
      </c>
    </row>
    <row r="40" spans="1:13" ht="15.95" customHeight="1" thickBot="1" x14ac:dyDescent="0.2">
      <c r="A40" s="20" t="s">
        <v>198</v>
      </c>
      <c r="B40" s="52">
        <v>1667</v>
      </c>
      <c r="C40" s="52">
        <v>2031</v>
      </c>
      <c r="D40" s="52">
        <v>2193</v>
      </c>
      <c r="E40" s="53">
        <f>SUM(C40:D40)</f>
        <v>4224</v>
      </c>
      <c r="F40" s="1">
        <v>3</v>
      </c>
      <c r="G40" s="1">
        <v>2</v>
      </c>
      <c r="H40" s="1">
        <v>11</v>
      </c>
      <c r="I40" s="1">
        <v>10</v>
      </c>
      <c r="J40" s="12">
        <v>0</v>
      </c>
      <c r="K40" s="60"/>
      <c r="L40" s="64"/>
    </row>
    <row r="41" spans="1:13" ht="15.95" customHeight="1" thickBot="1" x14ac:dyDescent="0.2">
      <c r="A41" s="21" t="s">
        <v>199</v>
      </c>
      <c r="B41" s="2">
        <f t="shared" ref="B41:J41" si="6">SUM(B37:B40)</f>
        <v>11654</v>
      </c>
      <c r="C41" s="2">
        <f t="shared" si="6"/>
        <v>12870</v>
      </c>
      <c r="D41" s="2">
        <f t="shared" si="6"/>
        <v>14033</v>
      </c>
      <c r="E41" s="2">
        <f>SUM(E37:E40)</f>
        <v>26903</v>
      </c>
      <c r="F41" s="2">
        <f t="shared" si="6"/>
        <v>20</v>
      </c>
      <c r="G41" s="2">
        <f t="shared" si="6"/>
        <v>32</v>
      </c>
      <c r="H41" s="2">
        <f t="shared" si="6"/>
        <v>56</v>
      </c>
      <c r="I41" s="2">
        <f t="shared" si="6"/>
        <v>53</v>
      </c>
      <c r="J41" s="2">
        <f t="shared" si="6"/>
        <v>-1</v>
      </c>
      <c r="K41" s="61"/>
      <c r="L41" s="65"/>
    </row>
    <row r="42" spans="1:13" ht="15.95" customHeight="1" x14ac:dyDescent="0.15">
      <c r="F42" s="39"/>
      <c r="G42" s="39"/>
      <c r="H42" s="39"/>
      <c r="I42" s="39"/>
      <c r="J42" s="40"/>
    </row>
    <row r="43" spans="1:13" ht="15.95" customHeight="1" thickBot="1" x14ac:dyDescent="0.2">
      <c r="A43" t="s">
        <v>302</v>
      </c>
      <c r="L43" s="22" t="s">
        <v>14</v>
      </c>
    </row>
    <row r="44" spans="1:13" ht="15.95" customHeight="1" x14ac:dyDescent="0.15">
      <c r="A44" s="15" t="s">
        <v>16</v>
      </c>
      <c r="B44" s="16" t="s">
        <v>0</v>
      </c>
      <c r="C44" s="16" t="s">
        <v>1</v>
      </c>
      <c r="D44" s="16" t="s">
        <v>2</v>
      </c>
      <c r="E44" s="16" t="s">
        <v>3</v>
      </c>
      <c r="F44" s="16" t="s">
        <v>12</v>
      </c>
      <c r="G44" s="16" t="s">
        <v>13</v>
      </c>
      <c r="H44" s="16" t="s">
        <v>10</v>
      </c>
      <c r="I44" s="16" t="s">
        <v>11</v>
      </c>
      <c r="J44" s="17" t="s">
        <v>15</v>
      </c>
      <c r="K44" s="16" t="s">
        <v>4</v>
      </c>
      <c r="L44" s="18" t="s">
        <v>5</v>
      </c>
    </row>
    <row r="45" spans="1:13" ht="15.95" customHeight="1" x14ac:dyDescent="0.15">
      <c r="A45" s="19" t="s">
        <v>6</v>
      </c>
      <c r="B45" s="1">
        <v>4396</v>
      </c>
      <c r="C45" s="1">
        <v>4757</v>
      </c>
      <c r="D45" s="1">
        <v>5176</v>
      </c>
      <c r="E45" s="1">
        <f>SUM(C45:D45)</f>
        <v>9933</v>
      </c>
      <c r="F45" s="1">
        <v>4</v>
      </c>
      <c r="G45" s="1">
        <v>10</v>
      </c>
      <c r="H45" s="1">
        <v>15</v>
      </c>
      <c r="I45" s="1">
        <v>37</v>
      </c>
      <c r="J45" s="12">
        <v>-1</v>
      </c>
      <c r="K45" s="59"/>
      <c r="L45" s="63"/>
    </row>
    <row r="46" spans="1:13" ht="15.95" customHeight="1" x14ac:dyDescent="0.15">
      <c r="A46" s="19" t="s">
        <v>7</v>
      </c>
      <c r="B46" s="1">
        <v>2442</v>
      </c>
      <c r="C46" s="1">
        <v>2632</v>
      </c>
      <c r="D46" s="1">
        <v>2853</v>
      </c>
      <c r="E46" s="1">
        <f>SUM(C46:D46)</f>
        <v>5485</v>
      </c>
      <c r="F46" s="1">
        <v>4</v>
      </c>
      <c r="G46" s="1">
        <v>7</v>
      </c>
      <c r="H46" s="1">
        <v>7</v>
      </c>
      <c r="I46" s="1">
        <v>5</v>
      </c>
      <c r="J46" s="12">
        <v>0</v>
      </c>
      <c r="K46" s="60"/>
      <c r="L46" s="64"/>
    </row>
    <row r="47" spans="1:13" ht="15.95" customHeight="1" x14ac:dyDescent="0.15">
      <c r="A47" s="19" t="s">
        <v>8</v>
      </c>
      <c r="B47" s="1">
        <v>3135</v>
      </c>
      <c r="C47" s="1">
        <v>3427</v>
      </c>
      <c r="D47" s="1">
        <v>3786</v>
      </c>
      <c r="E47" s="1">
        <f>SUM(C47:D47)</f>
        <v>7213</v>
      </c>
      <c r="F47" s="1">
        <v>4</v>
      </c>
      <c r="G47" s="1">
        <v>15</v>
      </c>
      <c r="H47" s="1">
        <v>10</v>
      </c>
      <c r="I47" s="1">
        <v>13</v>
      </c>
      <c r="J47" s="12">
        <v>0</v>
      </c>
      <c r="K47" s="60">
        <v>9751</v>
      </c>
      <c r="L47" s="64">
        <f>(ROUND(K47/E49,4))*100</f>
        <v>36.309999999999995</v>
      </c>
    </row>
    <row r="48" spans="1:13" ht="15.95" customHeight="1" thickBot="1" x14ac:dyDescent="0.2">
      <c r="A48" s="20" t="s">
        <v>9</v>
      </c>
      <c r="B48" s="1">
        <v>1671</v>
      </c>
      <c r="C48" s="1">
        <v>2034</v>
      </c>
      <c r="D48" s="1">
        <v>2193</v>
      </c>
      <c r="E48" s="1">
        <f>SUM(C48:D48)</f>
        <v>4227</v>
      </c>
      <c r="F48" s="1">
        <v>0</v>
      </c>
      <c r="G48" s="1">
        <v>5</v>
      </c>
      <c r="H48" s="1">
        <v>8</v>
      </c>
      <c r="I48" s="1">
        <v>4</v>
      </c>
      <c r="J48" s="12">
        <v>0</v>
      </c>
      <c r="K48" s="60"/>
      <c r="L48" s="64"/>
      <c r="M48" s="58"/>
    </row>
    <row r="49" spans="1:13" ht="15.95" customHeight="1" thickBot="1" x14ac:dyDescent="0.2">
      <c r="A49" s="21" t="s">
        <v>17</v>
      </c>
      <c r="B49" s="2">
        <f t="shared" ref="B49:J49" si="7">SUM(B45:B48)</f>
        <v>11644</v>
      </c>
      <c r="C49" s="2">
        <f t="shared" si="7"/>
        <v>12850</v>
      </c>
      <c r="D49" s="2">
        <f t="shared" si="7"/>
        <v>14008</v>
      </c>
      <c r="E49" s="2">
        <f>SUM(E45:E48)</f>
        <v>26858</v>
      </c>
      <c r="F49" s="2">
        <f t="shared" si="7"/>
        <v>12</v>
      </c>
      <c r="G49" s="2">
        <f t="shared" si="7"/>
        <v>37</v>
      </c>
      <c r="H49" s="2">
        <f t="shared" si="7"/>
        <v>40</v>
      </c>
      <c r="I49" s="2">
        <f t="shared" si="7"/>
        <v>59</v>
      </c>
      <c r="J49" s="2">
        <f t="shared" si="7"/>
        <v>-1</v>
      </c>
      <c r="K49" s="61"/>
      <c r="L49" s="65"/>
      <c r="M49" s="58"/>
    </row>
    <row r="51" spans="1:13" ht="15.95" customHeight="1" thickBot="1" x14ac:dyDescent="0.2">
      <c r="A51" t="s">
        <v>303</v>
      </c>
      <c r="L51" s="22" t="s">
        <v>14</v>
      </c>
    </row>
    <row r="52" spans="1:13" ht="15.95" customHeight="1" x14ac:dyDescent="0.15">
      <c r="A52" s="15" t="s">
        <v>185</v>
      </c>
      <c r="B52" s="16" t="s">
        <v>186</v>
      </c>
      <c r="C52" s="16" t="s">
        <v>187</v>
      </c>
      <c r="D52" s="16" t="s">
        <v>188</v>
      </c>
      <c r="E52" s="16" t="s">
        <v>189</v>
      </c>
      <c r="F52" s="16" t="s">
        <v>190</v>
      </c>
      <c r="G52" s="16" t="s">
        <v>191</v>
      </c>
      <c r="H52" s="16" t="s">
        <v>192</v>
      </c>
      <c r="I52" s="16" t="s">
        <v>193</v>
      </c>
      <c r="J52" s="17" t="s">
        <v>194</v>
      </c>
      <c r="K52" s="16" t="s">
        <v>4</v>
      </c>
      <c r="L52" s="18" t="s">
        <v>5</v>
      </c>
    </row>
    <row r="53" spans="1:13" ht="15.95" customHeight="1" x14ac:dyDescent="0.15">
      <c r="A53" s="19" t="s">
        <v>195</v>
      </c>
      <c r="B53" s="1">
        <v>4411</v>
      </c>
      <c r="C53" s="1">
        <v>4760</v>
      </c>
      <c r="D53" s="1">
        <v>5173</v>
      </c>
      <c r="E53" s="1">
        <f>SUM(C53:D53)</f>
        <v>9933</v>
      </c>
      <c r="F53" s="1">
        <v>6</v>
      </c>
      <c r="G53" s="1">
        <v>11</v>
      </c>
      <c r="H53" s="1">
        <v>22</v>
      </c>
      <c r="I53" s="1">
        <v>20</v>
      </c>
      <c r="J53" s="12">
        <v>0</v>
      </c>
      <c r="K53" s="59"/>
      <c r="L53" s="63"/>
    </row>
    <row r="54" spans="1:13" ht="15.95" customHeight="1" x14ac:dyDescent="0.15">
      <c r="A54" s="19" t="s">
        <v>196</v>
      </c>
      <c r="B54" s="1">
        <v>2441</v>
      </c>
      <c r="C54" s="1">
        <v>2630</v>
      </c>
      <c r="D54" s="1">
        <v>2852</v>
      </c>
      <c r="E54" s="1">
        <f>SUM(C54:D54)</f>
        <v>5482</v>
      </c>
      <c r="F54" s="1">
        <v>6</v>
      </c>
      <c r="G54" s="1">
        <v>3</v>
      </c>
      <c r="H54" s="1">
        <v>1</v>
      </c>
      <c r="I54" s="1">
        <v>3</v>
      </c>
      <c r="J54" s="12">
        <v>0</v>
      </c>
      <c r="K54" s="60"/>
      <c r="L54" s="64"/>
    </row>
    <row r="55" spans="1:13" ht="15.95" customHeight="1" x14ac:dyDescent="0.15">
      <c r="A55" s="19" t="s">
        <v>197</v>
      </c>
      <c r="B55" s="1">
        <v>3137</v>
      </c>
      <c r="C55" s="1">
        <v>3432</v>
      </c>
      <c r="D55" s="1">
        <v>3784</v>
      </c>
      <c r="E55" s="1">
        <f>SUM(C55:D55)</f>
        <v>7216</v>
      </c>
      <c r="F55" s="1">
        <v>6</v>
      </c>
      <c r="G55" s="1">
        <v>7</v>
      </c>
      <c r="H55" s="1">
        <v>15</v>
      </c>
      <c r="I55" s="1">
        <v>9</v>
      </c>
      <c r="J55" s="12">
        <v>0</v>
      </c>
      <c r="K55" s="60">
        <v>9764</v>
      </c>
      <c r="L55" s="64">
        <f>(ROUND(K55/E57,4))*100</f>
        <v>36.36</v>
      </c>
    </row>
    <row r="56" spans="1:13" ht="15.95" customHeight="1" thickBot="1" x14ac:dyDescent="0.2">
      <c r="A56" s="20" t="s">
        <v>198</v>
      </c>
      <c r="B56" s="1">
        <v>1673</v>
      </c>
      <c r="C56" s="1">
        <v>2033</v>
      </c>
      <c r="D56" s="1">
        <v>2191</v>
      </c>
      <c r="E56" s="1">
        <f>SUM(C56:D56)</f>
        <v>4224</v>
      </c>
      <c r="F56" s="1">
        <v>2</v>
      </c>
      <c r="G56" s="1">
        <v>6</v>
      </c>
      <c r="H56" s="1">
        <v>2</v>
      </c>
      <c r="I56" s="1">
        <v>3</v>
      </c>
      <c r="J56" s="12">
        <v>-1</v>
      </c>
      <c r="K56" s="60"/>
      <c r="L56" s="64"/>
      <c r="M56" s="58"/>
    </row>
    <row r="57" spans="1:13" ht="15.95" customHeight="1" thickBot="1" x14ac:dyDescent="0.2">
      <c r="A57" s="21" t="s">
        <v>199</v>
      </c>
      <c r="B57" s="2">
        <f t="shared" ref="B57:J57" si="8">SUM(B53:B56)</f>
        <v>11662</v>
      </c>
      <c r="C57" s="2">
        <f t="shared" si="8"/>
        <v>12855</v>
      </c>
      <c r="D57" s="2">
        <f t="shared" si="8"/>
        <v>14000</v>
      </c>
      <c r="E57" s="2">
        <f>SUM(E53:E56)</f>
        <v>26855</v>
      </c>
      <c r="F57" s="2">
        <f t="shared" si="8"/>
        <v>20</v>
      </c>
      <c r="G57" s="2">
        <f t="shared" si="8"/>
        <v>27</v>
      </c>
      <c r="H57" s="2">
        <f t="shared" si="8"/>
        <v>40</v>
      </c>
      <c r="I57" s="2">
        <f t="shared" si="8"/>
        <v>35</v>
      </c>
      <c r="J57" s="2">
        <f t="shared" si="8"/>
        <v>-1</v>
      </c>
      <c r="K57" s="61"/>
      <c r="L57" s="65"/>
      <c r="M57" s="58"/>
    </row>
    <row r="58" spans="1:13" ht="15.95" customHeight="1" x14ac:dyDescent="0.15"/>
    <row r="59" spans="1:13" ht="15.95" customHeight="1" thickBot="1" x14ac:dyDescent="0.2">
      <c r="A59" t="s">
        <v>304</v>
      </c>
      <c r="L59" s="22" t="s">
        <v>14</v>
      </c>
    </row>
    <row r="60" spans="1:13" ht="15.95" customHeight="1" x14ac:dyDescent="0.15">
      <c r="A60" s="15" t="s">
        <v>16</v>
      </c>
      <c r="B60" s="16" t="s">
        <v>0</v>
      </c>
      <c r="C60" s="16" t="s">
        <v>1</v>
      </c>
      <c r="D60" s="16" t="s">
        <v>2</v>
      </c>
      <c r="E60" s="16" t="s">
        <v>3</v>
      </c>
      <c r="F60" s="16" t="s">
        <v>12</v>
      </c>
      <c r="G60" s="16" t="s">
        <v>13</v>
      </c>
      <c r="H60" s="16" t="s">
        <v>10</v>
      </c>
      <c r="I60" s="16" t="s">
        <v>11</v>
      </c>
      <c r="J60" s="17" t="s">
        <v>15</v>
      </c>
      <c r="K60" s="16" t="s">
        <v>4</v>
      </c>
      <c r="L60" s="18" t="s">
        <v>5</v>
      </c>
    </row>
    <row r="61" spans="1:13" ht="15.95" customHeight="1" x14ac:dyDescent="0.15">
      <c r="A61" s="19" t="s">
        <v>195</v>
      </c>
      <c r="B61" s="1">
        <v>4409</v>
      </c>
      <c r="C61" s="1">
        <v>4759</v>
      </c>
      <c r="D61" s="1">
        <v>5168</v>
      </c>
      <c r="E61" s="1">
        <f>SUM(C61:D61)</f>
        <v>9927</v>
      </c>
      <c r="F61" s="1">
        <v>5</v>
      </c>
      <c r="G61" s="1">
        <v>9</v>
      </c>
      <c r="H61" s="1">
        <v>18</v>
      </c>
      <c r="I61" s="1">
        <v>16</v>
      </c>
      <c r="J61" s="12">
        <v>-1</v>
      </c>
      <c r="K61" s="59"/>
      <c r="L61" s="63"/>
    </row>
    <row r="62" spans="1:13" ht="15.95" customHeight="1" x14ac:dyDescent="0.15">
      <c r="A62" s="19" t="s">
        <v>196</v>
      </c>
      <c r="B62" s="1">
        <v>2441</v>
      </c>
      <c r="C62" s="1">
        <v>2629</v>
      </c>
      <c r="D62" s="1">
        <v>2850</v>
      </c>
      <c r="E62" s="1">
        <f>SUM(C62:D62)</f>
        <v>5479</v>
      </c>
      <c r="F62" s="1">
        <v>6</v>
      </c>
      <c r="G62" s="1">
        <v>9</v>
      </c>
      <c r="H62" s="1">
        <v>4</v>
      </c>
      <c r="I62" s="1">
        <v>2</v>
      </c>
      <c r="J62" s="12">
        <v>-1</v>
      </c>
      <c r="K62" s="60"/>
      <c r="L62" s="64"/>
    </row>
    <row r="63" spans="1:13" ht="15.95" customHeight="1" x14ac:dyDescent="0.15">
      <c r="A63" s="19" t="s">
        <v>197</v>
      </c>
      <c r="B63" s="1">
        <v>3126</v>
      </c>
      <c r="C63" s="1">
        <v>3431</v>
      </c>
      <c r="D63" s="1">
        <v>3769</v>
      </c>
      <c r="E63" s="1">
        <f>SUM(C63:D63)</f>
        <v>7200</v>
      </c>
      <c r="F63" s="1">
        <v>8</v>
      </c>
      <c r="G63" s="1">
        <v>15</v>
      </c>
      <c r="H63" s="1">
        <v>3</v>
      </c>
      <c r="I63" s="1">
        <v>11</v>
      </c>
      <c r="J63" s="12">
        <v>0</v>
      </c>
      <c r="K63" s="60">
        <v>9754</v>
      </c>
      <c r="L63" s="64">
        <f>(ROUND(K63/E65,4))*100</f>
        <v>36.35</v>
      </c>
    </row>
    <row r="64" spans="1:13" ht="15.95" customHeight="1" thickBot="1" x14ac:dyDescent="0.2">
      <c r="A64" s="20" t="s">
        <v>198</v>
      </c>
      <c r="B64" s="1">
        <v>1673</v>
      </c>
      <c r="C64" s="1">
        <v>2032</v>
      </c>
      <c r="D64" s="1">
        <v>2192</v>
      </c>
      <c r="E64" s="1">
        <f>SUM(C64:D64)</f>
        <v>4224</v>
      </c>
      <c r="F64" s="1">
        <v>1</v>
      </c>
      <c r="G64" s="1">
        <v>6</v>
      </c>
      <c r="H64" s="1">
        <v>6</v>
      </c>
      <c r="I64" s="1">
        <v>6</v>
      </c>
      <c r="J64" s="12">
        <v>0</v>
      </c>
      <c r="K64" s="60"/>
      <c r="L64" s="64"/>
      <c r="M64" s="58"/>
    </row>
    <row r="65" spans="1:13" ht="15.95" customHeight="1" thickBot="1" x14ac:dyDescent="0.2">
      <c r="A65" s="21" t="s">
        <v>17</v>
      </c>
      <c r="B65" s="2">
        <f t="shared" ref="B65:J65" si="9">SUM(B61:B64)</f>
        <v>11649</v>
      </c>
      <c r="C65" s="2">
        <f t="shared" si="9"/>
        <v>12851</v>
      </c>
      <c r="D65" s="2">
        <f t="shared" si="9"/>
        <v>13979</v>
      </c>
      <c r="E65" s="2">
        <f>SUM(E61:E64)</f>
        <v>26830</v>
      </c>
      <c r="F65" s="2">
        <f t="shared" si="9"/>
        <v>20</v>
      </c>
      <c r="G65" s="2">
        <f t="shared" si="9"/>
        <v>39</v>
      </c>
      <c r="H65" s="2">
        <f t="shared" si="9"/>
        <v>31</v>
      </c>
      <c r="I65" s="2">
        <f t="shared" si="9"/>
        <v>35</v>
      </c>
      <c r="J65" s="2">
        <f t="shared" si="9"/>
        <v>-2</v>
      </c>
      <c r="K65" s="61"/>
      <c r="L65" s="65"/>
      <c r="M65" s="58"/>
    </row>
    <row r="66" spans="1:13" ht="15.95" customHeight="1" x14ac:dyDescent="0.15"/>
    <row r="67" spans="1:13" ht="15.95" customHeight="1" thickBot="1" x14ac:dyDescent="0.2">
      <c r="A67" t="s">
        <v>305</v>
      </c>
      <c r="L67" s="22" t="s">
        <v>14</v>
      </c>
    </row>
    <row r="68" spans="1:13" ht="15.95" customHeight="1" x14ac:dyDescent="0.15">
      <c r="A68" s="15" t="s">
        <v>185</v>
      </c>
      <c r="B68" s="16" t="s">
        <v>186</v>
      </c>
      <c r="C68" s="16" t="s">
        <v>187</v>
      </c>
      <c r="D68" s="16" t="s">
        <v>188</v>
      </c>
      <c r="E68" s="16" t="s">
        <v>189</v>
      </c>
      <c r="F68" s="16" t="s">
        <v>190</v>
      </c>
      <c r="G68" s="16" t="s">
        <v>191</v>
      </c>
      <c r="H68" s="16" t="s">
        <v>192</v>
      </c>
      <c r="I68" s="16" t="s">
        <v>193</v>
      </c>
      <c r="J68" s="17" t="s">
        <v>194</v>
      </c>
      <c r="K68" s="16" t="s">
        <v>4</v>
      </c>
      <c r="L68" s="18" t="s">
        <v>5</v>
      </c>
    </row>
    <row r="69" spans="1:13" ht="15.95" customHeight="1" x14ac:dyDescent="0.15">
      <c r="A69" s="19" t="s">
        <v>195</v>
      </c>
      <c r="B69" s="1">
        <v>4412</v>
      </c>
      <c r="C69" s="1">
        <v>4757</v>
      </c>
      <c r="D69" s="1">
        <v>5169</v>
      </c>
      <c r="E69" s="1">
        <f>SUM(C69:D69)</f>
        <v>9926</v>
      </c>
      <c r="F69" s="1">
        <v>6</v>
      </c>
      <c r="G69" s="1">
        <v>12</v>
      </c>
      <c r="H69" s="1">
        <v>16</v>
      </c>
      <c r="I69" s="1">
        <v>11</v>
      </c>
      <c r="J69" s="12">
        <v>0</v>
      </c>
      <c r="K69" s="59"/>
      <c r="L69" s="63"/>
    </row>
    <row r="70" spans="1:13" ht="15.95" customHeight="1" x14ac:dyDescent="0.15">
      <c r="A70" s="19" t="s">
        <v>196</v>
      </c>
      <c r="B70" s="1">
        <v>2440</v>
      </c>
      <c r="C70" s="1">
        <v>2624</v>
      </c>
      <c r="D70" s="1">
        <v>2849</v>
      </c>
      <c r="E70" s="1">
        <f>SUM(C70:D70)</f>
        <v>5473</v>
      </c>
      <c r="F70" s="1">
        <v>1</v>
      </c>
      <c r="G70" s="1">
        <v>5</v>
      </c>
      <c r="H70" s="1">
        <v>5</v>
      </c>
      <c r="I70" s="1">
        <v>9</v>
      </c>
      <c r="J70" s="12">
        <v>0</v>
      </c>
      <c r="K70" s="60"/>
      <c r="L70" s="64"/>
    </row>
    <row r="71" spans="1:13" ht="15.95" customHeight="1" x14ac:dyDescent="0.15">
      <c r="A71" s="19" t="s">
        <v>197</v>
      </c>
      <c r="B71" s="1">
        <v>3127</v>
      </c>
      <c r="C71" s="1">
        <v>3431</v>
      </c>
      <c r="D71" s="1">
        <v>3770</v>
      </c>
      <c r="E71" s="1">
        <f>SUM(C71:D71)</f>
        <v>7201</v>
      </c>
      <c r="F71" s="1">
        <v>2</v>
      </c>
      <c r="G71" s="1">
        <v>7</v>
      </c>
      <c r="H71" s="1">
        <v>13</v>
      </c>
      <c r="I71" s="1">
        <v>6</v>
      </c>
      <c r="J71" s="12">
        <v>0</v>
      </c>
      <c r="K71" s="60">
        <v>9762</v>
      </c>
      <c r="L71" s="64">
        <f>(ROUND(K71/E73,4))*100</f>
        <v>36.4</v>
      </c>
    </row>
    <row r="72" spans="1:13" ht="15.95" customHeight="1" thickBot="1" x14ac:dyDescent="0.2">
      <c r="A72" s="20" t="s">
        <v>198</v>
      </c>
      <c r="B72" s="1">
        <v>1672</v>
      </c>
      <c r="C72" s="1">
        <v>2032</v>
      </c>
      <c r="D72" s="1">
        <v>2188</v>
      </c>
      <c r="E72" s="1">
        <f>SUM(C72:D72)</f>
        <v>4220</v>
      </c>
      <c r="F72" s="1">
        <v>3</v>
      </c>
      <c r="G72" s="1">
        <v>6</v>
      </c>
      <c r="H72" s="1">
        <v>3</v>
      </c>
      <c r="I72" s="1">
        <v>3</v>
      </c>
      <c r="J72" s="12">
        <v>0</v>
      </c>
      <c r="K72" s="60"/>
      <c r="L72" s="64"/>
      <c r="M72" s="58"/>
    </row>
    <row r="73" spans="1:13" ht="15.95" customHeight="1" thickBot="1" x14ac:dyDescent="0.2">
      <c r="A73" s="21" t="s">
        <v>199</v>
      </c>
      <c r="B73" s="2">
        <f>SUM(B69:B72)</f>
        <v>11651</v>
      </c>
      <c r="C73" s="2">
        <f t="shared" ref="C73:J73" si="10">SUM(C69:C72)</f>
        <v>12844</v>
      </c>
      <c r="D73" s="2">
        <f t="shared" si="10"/>
        <v>13976</v>
      </c>
      <c r="E73" s="2">
        <f>SUM(E69:E72)</f>
        <v>26820</v>
      </c>
      <c r="F73" s="2">
        <f t="shared" si="10"/>
        <v>12</v>
      </c>
      <c r="G73" s="2">
        <f t="shared" si="10"/>
        <v>30</v>
      </c>
      <c r="H73" s="2">
        <f t="shared" si="10"/>
        <v>37</v>
      </c>
      <c r="I73" s="2">
        <f t="shared" si="10"/>
        <v>29</v>
      </c>
      <c r="J73" s="2">
        <f t="shared" si="10"/>
        <v>0</v>
      </c>
      <c r="K73" s="61"/>
      <c r="L73" s="65"/>
      <c r="M73" s="58"/>
    </row>
    <row r="74" spans="1:13" ht="15.95" customHeight="1" x14ac:dyDescent="0.15"/>
    <row r="75" spans="1:13" ht="15.95" customHeight="1" thickBot="1" x14ac:dyDescent="0.2">
      <c r="A75" t="s">
        <v>306</v>
      </c>
      <c r="L75" s="22" t="s">
        <v>14</v>
      </c>
    </row>
    <row r="76" spans="1:13" ht="15.95" customHeight="1" x14ac:dyDescent="0.15">
      <c r="A76" s="15" t="s">
        <v>16</v>
      </c>
      <c r="B76" s="16" t="s">
        <v>0</v>
      </c>
      <c r="C76" s="16" t="s">
        <v>1</v>
      </c>
      <c r="D76" s="16" t="s">
        <v>2</v>
      </c>
      <c r="E76" s="16" t="s">
        <v>3</v>
      </c>
      <c r="F76" s="16" t="s">
        <v>12</v>
      </c>
      <c r="G76" s="16" t="s">
        <v>13</v>
      </c>
      <c r="H76" s="16" t="s">
        <v>10</v>
      </c>
      <c r="I76" s="16" t="s">
        <v>11</v>
      </c>
      <c r="J76" s="17" t="s">
        <v>15</v>
      </c>
      <c r="K76" s="16" t="s">
        <v>4</v>
      </c>
      <c r="L76" s="18" t="s">
        <v>5</v>
      </c>
    </row>
    <row r="77" spans="1:13" ht="15.95" customHeight="1" x14ac:dyDescent="0.15">
      <c r="A77" s="19" t="s">
        <v>6</v>
      </c>
      <c r="B77" s="1">
        <v>4408</v>
      </c>
      <c r="C77" s="1">
        <v>4748</v>
      </c>
      <c r="D77" s="1">
        <v>5161</v>
      </c>
      <c r="E77" s="1">
        <f>SUM(C77:D77)</f>
        <v>9909</v>
      </c>
      <c r="F77" s="1">
        <v>2</v>
      </c>
      <c r="G77" s="1">
        <v>14</v>
      </c>
      <c r="H77" s="1">
        <v>9</v>
      </c>
      <c r="I77" s="1">
        <v>9</v>
      </c>
      <c r="J77" s="12">
        <v>-1</v>
      </c>
      <c r="K77" s="59"/>
      <c r="L77" s="63"/>
    </row>
    <row r="78" spans="1:13" ht="15.95" customHeight="1" x14ac:dyDescent="0.15">
      <c r="A78" s="19" t="s">
        <v>7</v>
      </c>
      <c r="B78" s="1">
        <v>2435</v>
      </c>
      <c r="C78" s="1">
        <v>2619</v>
      </c>
      <c r="D78" s="1">
        <v>2842</v>
      </c>
      <c r="E78" s="1">
        <f>SUM(C78:D78)</f>
        <v>5461</v>
      </c>
      <c r="F78" s="1">
        <v>5</v>
      </c>
      <c r="G78" s="1">
        <v>8</v>
      </c>
      <c r="H78" s="1">
        <v>5</v>
      </c>
      <c r="I78" s="1">
        <v>15</v>
      </c>
      <c r="J78" s="12">
        <v>0</v>
      </c>
      <c r="K78" s="60"/>
      <c r="L78" s="64"/>
    </row>
    <row r="79" spans="1:13" ht="15.95" customHeight="1" x14ac:dyDescent="0.15">
      <c r="A79" s="19" t="s">
        <v>8</v>
      </c>
      <c r="B79" s="1">
        <v>3124</v>
      </c>
      <c r="C79" s="1">
        <v>3427</v>
      </c>
      <c r="D79" s="1">
        <v>3763</v>
      </c>
      <c r="E79" s="1">
        <f>SUM(C79:D79)</f>
        <v>7190</v>
      </c>
      <c r="F79" s="1">
        <v>3</v>
      </c>
      <c r="G79" s="1">
        <v>15</v>
      </c>
      <c r="H79" s="1">
        <v>11</v>
      </c>
      <c r="I79" s="1">
        <v>8</v>
      </c>
      <c r="J79" s="12">
        <v>0</v>
      </c>
      <c r="K79" s="60">
        <v>9752</v>
      </c>
      <c r="L79" s="64">
        <f>(ROUND(K79/E81,4))*100</f>
        <v>36.409999999999997</v>
      </c>
    </row>
    <row r="80" spans="1:13" ht="15.95" customHeight="1" thickBot="1" x14ac:dyDescent="0.2">
      <c r="A80" s="20" t="s">
        <v>9</v>
      </c>
      <c r="B80" s="1">
        <v>1673</v>
      </c>
      <c r="C80" s="1">
        <v>2034</v>
      </c>
      <c r="D80" s="1">
        <v>2187</v>
      </c>
      <c r="E80" s="1">
        <f>SUM(C80:D80)</f>
        <v>4221</v>
      </c>
      <c r="F80" s="1">
        <v>1</v>
      </c>
      <c r="G80" s="1">
        <v>8</v>
      </c>
      <c r="H80" s="1">
        <v>4</v>
      </c>
      <c r="I80" s="1">
        <v>1</v>
      </c>
      <c r="J80" s="12">
        <v>0</v>
      </c>
      <c r="K80" s="60"/>
      <c r="L80" s="64"/>
      <c r="M80" s="58"/>
    </row>
    <row r="81" spans="1:13" ht="15.95" customHeight="1" thickBot="1" x14ac:dyDescent="0.2">
      <c r="A81" s="21" t="s">
        <v>17</v>
      </c>
      <c r="B81" s="2">
        <f t="shared" ref="B81:J81" si="11">SUM(B77:B80)</f>
        <v>11640</v>
      </c>
      <c r="C81" s="2">
        <f t="shared" si="11"/>
        <v>12828</v>
      </c>
      <c r="D81" s="2">
        <f>SUM(D77:D80)</f>
        <v>13953</v>
      </c>
      <c r="E81" s="2">
        <f t="shared" si="11"/>
        <v>26781</v>
      </c>
      <c r="F81" s="2">
        <f t="shared" si="11"/>
        <v>11</v>
      </c>
      <c r="G81" s="2">
        <f t="shared" si="11"/>
        <v>45</v>
      </c>
      <c r="H81" s="2">
        <f t="shared" si="11"/>
        <v>29</v>
      </c>
      <c r="I81" s="2">
        <f t="shared" si="11"/>
        <v>33</v>
      </c>
      <c r="J81" s="2">
        <f t="shared" si="11"/>
        <v>-1</v>
      </c>
      <c r="K81" s="61"/>
      <c r="L81" s="65"/>
      <c r="M81" s="58"/>
    </row>
    <row r="83" spans="1:13" ht="15.95" customHeight="1" thickBot="1" x14ac:dyDescent="0.2">
      <c r="A83" t="s">
        <v>307</v>
      </c>
      <c r="L83" s="22" t="s">
        <v>14</v>
      </c>
    </row>
    <row r="84" spans="1:13" ht="15.95" customHeight="1" x14ac:dyDescent="0.15">
      <c r="A84" s="15" t="s">
        <v>185</v>
      </c>
      <c r="B84" s="16" t="s">
        <v>186</v>
      </c>
      <c r="C84" s="16" t="s">
        <v>187</v>
      </c>
      <c r="D84" s="16" t="s">
        <v>188</v>
      </c>
      <c r="E84" s="16" t="s">
        <v>189</v>
      </c>
      <c r="F84" s="16" t="s">
        <v>190</v>
      </c>
      <c r="G84" s="16" t="s">
        <v>191</v>
      </c>
      <c r="H84" s="16" t="s">
        <v>192</v>
      </c>
      <c r="I84" s="16" t="s">
        <v>193</v>
      </c>
      <c r="J84" s="17" t="s">
        <v>194</v>
      </c>
      <c r="K84" s="16" t="s">
        <v>202</v>
      </c>
      <c r="L84" s="18" t="s">
        <v>5</v>
      </c>
    </row>
    <row r="85" spans="1:13" ht="15.95" customHeight="1" x14ac:dyDescent="0.15">
      <c r="A85" s="19" t="s">
        <v>195</v>
      </c>
      <c r="B85" s="1">
        <v>4409</v>
      </c>
      <c r="C85" s="1">
        <v>4745</v>
      </c>
      <c r="D85" s="1">
        <v>5163</v>
      </c>
      <c r="E85" s="1">
        <f>SUM(C85:D85)</f>
        <v>9908</v>
      </c>
      <c r="F85" s="1">
        <v>6</v>
      </c>
      <c r="G85" s="1">
        <v>8</v>
      </c>
      <c r="H85" s="1">
        <v>16</v>
      </c>
      <c r="I85" s="1">
        <v>15</v>
      </c>
      <c r="J85" s="12">
        <v>0</v>
      </c>
      <c r="K85" s="59"/>
      <c r="L85" s="63"/>
    </row>
    <row r="86" spans="1:13" ht="15.95" customHeight="1" x14ac:dyDescent="0.15">
      <c r="A86" s="19" t="s">
        <v>196</v>
      </c>
      <c r="B86" s="1">
        <v>2433</v>
      </c>
      <c r="C86" s="1">
        <v>2619</v>
      </c>
      <c r="D86" s="1">
        <v>2842</v>
      </c>
      <c r="E86" s="1">
        <f>SUM(C86:D86)</f>
        <v>5461</v>
      </c>
      <c r="F86" s="1">
        <v>1</v>
      </c>
      <c r="G86" s="1">
        <v>5</v>
      </c>
      <c r="H86" s="1">
        <v>11</v>
      </c>
      <c r="I86" s="1">
        <v>7</v>
      </c>
      <c r="J86" s="12">
        <v>0</v>
      </c>
      <c r="K86" s="60"/>
      <c r="L86" s="64"/>
    </row>
    <row r="87" spans="1:13" ht="15.95" customHeight="1" x14ac:dyDescent="0.15">
      <c r="A87" s="19" t="s">
        <v>197</v>
      </c>
      <c r="B87" s="1">
        <v>3128</v>
      </c>
      <c r="C87" s="1">
        <v>3420</v>
      </c>
      <c r="D87" s="1">
        <v>3759</v>
      </c>
      <c r="E87" s="1">
        <f>SUM(C87:D87)</f>
        <v>7179</v>
      </c>
      <c r="F87" s="1">
        <v>2</v>
      </c>
      <c r="G87" s="1">
        <v>10</v>
      </c>
      <c r="H87" s="1">
        <v>7</v>
      </c>
      <c r="I87" s="1">
        <v>10</v>
      </c>
      <c r="J87" s="12">
        <v>0</v>
      </c>
      <c r="K87" s="60">
        <v>9757</v>
      </c>
      <c r="L87" s="64">
        <f>(ROUND(K87/E89,4))*100</f>
        <v>36.449999999999996</v>
      </c>
    </row>
    <row r="88" spans="1:13" ht="15.95" customHeight="1" thickBot="1" x14ac:dyDescent="0.2">
      <c r="A88" s="20" t="s">
        <v>198</v>
      </c>
      <c r="B88" s="1">
        <v>1671</v>
      </c>
      <c r="C88" s="1">
        <v>2035</v>
      </c>
      <c r="D88" s="1">
        <v>2182</v>
      </c>
      <c r="E88" s="1">
        <f>SUM(C88:D88)</f>
        <v>4217</v>
      </c>
      <c r="F88" s="1">
        <v>3</v>
      </c>
      <c r="G88" s="1">
        <v>8</v>
      </c>
      <c r="H88" s="1">
        <v>2</v>
      </c>
      <c r="I88" s="1">
        <v>1</v>
      </c>
      <c r="J88" s="12">
        <v>0</v>
      </c>
      <c r="K88" s="60"/>
      <c r="L88" s="64"/>
      <c r="M88" s="58"/>
    </row>
    <row r="89" spans="1:13" ht="15.95" customHeight="1" thickBot="1" x14ac:dyDescent="0.2">
      <c r="A89" s="21" t="s">
        <v>199</v>
      </c>
      <c r="B89" s="2">
        <f t="shared" ref="B89:J89" si="12">SUM(B85:B88)</f>
        <v>11641</v>
      </c>
      <c r="C89" s="2">
        <f t="shared" si="12"/>
        <v>12819</v>
      </c>
      <c r="D89" s="2">
        <f t="shared" si="12"/>
        <v>13946</v>
      </c>
      <c r="E89" s="2">
        <f t="shared" si="12"/>
        <v>26765</v>
      </c>
      <c r="F89" s="2">
        <f t="shared" si="12"/>
        <v>12</v>
      </c>
      <c r="G89" s="2">
        <f t="shared" si="12"/>
        <v>31</v>
      </c>
      <c r="H89" s="2">
        <f t="shared" si="12"/>
        <v>36</v>
      </c>
      <c r="I89" s="2">
        <f t="shared" si="12"/>
        <v>33</v>
      </c>
      <c r="J89" s="2">
        <f t="shared" si="12"/>
        <v>0</v>
      </c>
      <c r="K89" s="61"/>
      <c r="L89" s="65"/>
      <c r="M89" s="58"/>
    </row>
    <row r="90" spans="1:13" ht="15.95" customHeight="1" x14ac:dyDescent="0.15"/>
    <row r="91" spans="1:13" ht="15.95" customHeight="1" thickBot="1" x14ac:dyDescent="0.2">
      <c r="A91" t="s">
        <v>308</v>
      </c>
      <c r="L91" s="22" t="s">
        <v>14</v>
      </c>
    </row>
    <row r="92" spans="1:13" ht="15.95" customHeight="1" x14ac:dyDescent="0.15">
      <c r="A92" s="15" t="s">
        <v>16</v>
      </c>
      <c r="B92" s="16" t="s">
        <v>0</v>
      </c>
      <c r="C92" s="16" t="s">
        <v>1</v>
      </c>
      <c r="D92" s="16" t="s">
        <v>2</v>
      </c>
      <c r="E92" s="16" t="s">
        <v>3</v>
      </c>
      <c r="F92" s="16" t="s">
        <v>12</v>
      </c>
      <c r="G92" s="16" t="s">
        <v>13</v>
      </c>
      <c r="H92" s="16" t="s">
        <v>10</v>
      </c>
      <c r="I92" s="16" t="s">
        <v>11</v>
      </c>
      <c r="J92" s="17" t="s">
        <v>15</v>
      </c>
      <c r="K92" s="16" t="s">
        <v>4</v>
      </c>
      <c r="L92" s="18" t="s">
        <v>5</v>
      </c>
    </row>
    <row r="93" spans="1:13" ht="15.95" customHeight="1" x14ac:dyDescent="0.15">
      <c r="A93" s="19" t="s">
        <v>6</v>
      </c>
      <c r="B93" s="1">
        <v>4332</v>
      </c>
      <c r="C93" s="1">
        <v>4658</v>
      </c>
      <c r="D93" s="1">
        <v>5085</v>
      </c>
      <c r="E93" s="1">
        <f>SUM(C93:D93)</f>
        <v>9743</v>
      </c>
      <c r="F93" s="1">
        <v>10</v>
      </c>
      <c r="G93" s="1">
        <v>20</v>
      </c>
      <c r="H93" s="1">
        <v>110</v>
      </c>
      <c r="I93" s="1">
        <v>267</v>
      </c>
      <c r="J93" s="12">
        <v>1</v>
      </c>
      <c r="K93" s="59"/>
      <c r="L93" s="63"/>
    </row>
    <row r="94" spans="1:13" ht="15.95" customHeight="1" x14ac:dyDescent="0.15">
      <c r="A94" s="19" t="s">
        <v>7</v>
      </c>
      <c r="B94" s="1">
        <v>2430</v>
      </c>
      <c r="C94" s="1">
        <v>2606</v>
      </c>
      <c r="D94" s="1">
        <v>2826</v>
      </c>
      <c r="E94" s="1">
        <f>SUM(C94:D94)</f>
        <v>5432</v>
      </c>
      <c r="F94" s="1">
        <v>1</v>
      </c>
      <c r="G94" s="1">
        <v>8</v>
      </c>
      <c r="H94" s="1">
        <v>21</v>
      </c>
      <c r="I94" s="1">
        <v>48</v>
      </c>
      <c r="J94" s="12">
        <v>1</v>
      </c>
      <c r="K94" s="60"/>
      <c r="L94" s="64"/>
    </row>
    <row r="95" spans="1:13" ht="15.95" customHeight="1" x14ac:dyDescent="0.15">
      <c r="A95" s="19" t="s">
        <v>8</v>
      </c>
      <c r="B95" s="1">
        <v>3132</v>
      </c>
      <c r="C95" s="1">
        <v>3398</v>
      </c>
      <c r="D95" s="1">
        <v>3745</v>
      </c>
      <c r="E95" s="1">
        <f>SUM(C95:D95)</f>
        <v>7143</v>
      </c>
      <c r="F95" s="1">
        <v>2</v>
      </c>
      <c r="G95" s="1">
        <v>7</v>
      </c>
      <c r="H95" s="1">
        <v>33</v>
      </c>
      <c r="I95" s="1">
        <v>60</v>
      </c>
      <c r="J95" s="12">
        <v>0</v>
      </c>
      <c r="K95" s="60">
        <v>9752</v>
      </c>
      <c r="L95" s="64">
        <f>(ROUND(K95/E97,4))*100</f>
        <v>36.75</v>
      </c>
    </row>
    <row r="96" spans="1:13" ht="15.95" customHeight="1" thickBot="1" x14ac:dyDescent="0.2">
      <c r="A96" s="20" t="s">
        <v>9</v>
      </c>
      <c r="B96" s="1">
        <v>1668</v>
      </c>
      <c r="C96" s="1">
        <v>2043</v>
      </c>
      <c r="D96" s="1">
        <v>2175</v>
      </c>
      <c r="E96" s="1">
        <f>SUM(C96:D96)</f>
        <v>4218</v>
      </c>
      <c r="F96" s="1">
        <v>2</v>
      </c>
      <c r="G96" s="1">
        <v>8</v>
      </c>
      <c r="H96" s="1">
        <v>45</v>
      </c>
      <c r="I96" s="1">
        <v>38</v>
      </c>
      <c r="J96" s="12">
        <v>1</v>
      </c>
      <c r="K96" s="60"/>
      <c r="L96" s="64"/>
      <c r="M96" s="58"/>
    </row>
    <row r="97" spans="1:13" ht="15.95" customHeight="1" thickBot="1" x14ac:dyDescent="0.2">
      <c r="A97" s="21" t="s">
        <v>17</v>
      </c>
      <c r="B97" s="2">
        <f t="shared" ref="B97:J97" si="13">SUM(B93:B96)</f>
        <v>11562</v>
      </c>
      <c r="C97" s="2">
        <f t="shared" si="13"/>
        <v>12705</v>
      </c>
      <c r="D97" s="2">
        <f t="shared" si="13"/>
        <v>13831</v>
      </c>
      <c r="E97" s="2">
        <f t="shared" si="13"/>
        <v>26536</v>
      </c>
      <c r="F97" s="2">
        <f t="shared" si="13"/>
        <v>15</v>
      </c>
      <c r="G97" s="2">
        <f t="shared" si="13"/>
        <v>43</v>
      </c>
      <c r="H97" s="2">
        <f t="shared" si="13"/>
        <v>209</v>
      </c>
      <c r="I97" s="2">
        <f t="shared" si="13"/>
        <v>413</v>
      </c>
      <c r="J97" s="2">
        <f t="shared" si="13"/>
        <v>3</v>
      </c>
      <c r="K97" s="61"/>
      <c r="L97" s="65"/>
      <c r="M97" s="58"/>
    </row>
    <row r="99" spans="1:13" ht="15.95" customHeight="1" thickBot="1" x14ac:dyDescent="0.2">
      <c r="A99" t="s">
        <v>309</v>
      </c>
      <c r="L99" s="22" t="s">
        <v>14</v>
      </c>
    </row>
    <row r="100" spans="1:13" ht="15.95" customHeight="1" x14ac:dyDescent="0.15">
      <c r="A100" s="15" t="s">
        <v>16</v>
      </c>
      <c r="B100" s="16" t="s">
        <v>0</v>
      </c>
      <c r="C100" s="16" t="s">
        <v>1</v>
      </c>
      <c r="D100" s="16" t="s">
        <v>2</v>
      </c>
      <c r="E100" s="16" t="s">
        <v>3</v>
      </c>
      <c r="F100" s="16" t="s">
        <v>12</v>
      </c>
      <c r="G100" s="16" t="s">
        <v>13</v>
      </c>
      <c r="H100" s="16" t="s">
        <v>10</v>
      </c>
      <c r="I100" s="16" t="s">
        <v>11</v>
      </c>
      <c r="J100" s="17" t="s">
        <v>15</v>
      </c>
      <c r="K100" s="16" t="s">
        <v>4</v>
      </c>
      <c r="L100" s="18" t="s">
        <v>5</v>
      </c>
    </row>
    <row r="101" spans="1:13" ht="15.95" customHeight="1" x14ac:dyDescent="0.15">
      <c r="A101" s="19" t="s">
        <v>6</v>
      </c>
      <c r="B101" s="1"/>
      <c r="C101" s="1"/>
      <c r="D101" s="1"/>
      <c r="E101" s="1">
        <f>SUM(C101:D101)</f>
        <v>0</v>
      </c>
      <c r="F101" s="1"/>
      <c r="G101" s="1"/>
      <c r="H101" s="1"/>
      <c r="I101" s="1"/>
      <c r="J101" s="12"/>
      <c r="K101" s="59"/>
      <c r="L101" s="63"/>
    </row>
    <row r="102" spans="1:13" ht="15.95" customHeight="1" x14ac:dyDescent="0.15">
      <c r="A102" s="19" t="s">
        <v>7</v>
      </c>
      <c r="B102" s="1"/>
      <c r="C102" s="1"/>
      <c r="D102" s="1"/>
      <c r="E102" s="1">
        <f>SUM(C102:D102)</f>
        <v>0</v>
      </c>
      <c r="F102" s="1"/>
      <c r="G102" s="1"/>
      <c r="H102" s="1"/>
      <c r="I102" s="1"/>
      <c r="J102" s="12"/>
      <c r="K102" s="60"/>
      <c r="L102" s="64"/>
    </row>
    <row r="103" spans="1:13" ht="15.95" customHeight="1" x14ac:dyDescent="0.15">
      <c r="A103" s="19" t="s">
        <v>8</v>
      </c>
      <c r="B103" s="1"/>
      <c r="C103" s="1"/>
      <c r="D103" s="1"/>
      <c r="E103" s="1">
        <f>SUM(C103:D103)</f>
        <v>0</v>
      </c>
      <c r="F103" s="1"/>
      <c r="G103" s="1"/>
      <c r="H103" s="1"/>
      <c r="I103" s="1"/>
      <c r="J103" s="12"/>
      <c r="K103" s="60"/>
      <c r="L103" s="64" t="e">
        <f>(ROUND(K103/E105,4))*100</f>
        <v>#DIV/0!</v>
      </c>
    </row>
    <row r="104" spans="1:13" ht="15.95" customHeight="1" thickBot="1" x14ac:dyDescent="0.2">
      <c r="A104" s="20" t="s">
        <v>9</v>
      </c>
      <c r="B104" s="1"/>
      <c r="C104" s="1"/>
      <c r="D104" s="1"/>
      <c r="E104" s="1">
        <f>SUM(C104:D104)</f>
        <v>0</v>
      </c>
      <c r="F104" s="1"/>
      <c r="G104" s="1"/>
      <c r="H104" s="1"/>
      <c r="I104" s="1"/>
      <c r="J104" s="12"/>
      <c r="K104" s="60"/>
      <c r="L104" s="64"/>
    </row>
    <row r="105" spans="1:13" ht="15.95" customHeight="1" thickBot="1" x14ac:dyDescent="0.2">
      <c r="A105" s="21" t="s">
        <v>17</v>
      </c>
      <c r="B105" s="2">
        <f t="shared" ref="B105:J105" si="14">SUM(B101:B104)</f>
        <v>0</v>
      </c>
      <c r="C105" s="2">
        <f t="shared" si="14"/>
        <v>0</v>
      </c>
      <c r="D105" s="2">
        <f t="shared" si="14"/>
        <v>0</v>
      </c>
      <c r="E105" s="2">
        <f t="shared" si="14"/>
        <v>0</v>
      </c>
      <c r="F105" s="2">
        <f t="shared" si="14"/>
        <v>0</v>
      </c>
      <c r="G105" s="2">
        <f t="shared" si="14"/>
        <v>0</v>
      </c>
      <c r="H105" s="2">
        <f t="shared" si="14"/>
        <v>0</v>
      </c>
      <c r="I105" s="2">
        <f t="shared" si="14"/>
        <v>0</v>
      </c>
      <c r="J105" s="2">
        <f t="shared" si="14"/>
        <v>0</v>
      </c>
      <c r="K105" s="61"/>
      <c r="L105" s="65"/>
    </row>
  </sheetData>
  <phoneticPr fontId="2"/>
  <conditionalFormatting sqref="M17 M9 M25 M33 M41 M49 M105 M57 M65 M73 M81 M89 M97">
    <cfRule type="cellIs" dxfId="12" priority="1" stopIfTrue="1" operator="equal">
      <formula>"エラー"</formula>
    </cfRule>
  </conditionalFormatting>
  <pageMargins left="0.78740157480314965" right="0.2" top="0.71" bottom="0.18" header="0.16" footer="0.17"/>
  <pageSetup paperSize="9" scale="97" orientation="portrait" horizontalDpi="300" verticalDpi="300" r:id="rId1"/>
  <headerFooter alignWithMargins="0"/>
  <rowBreaks count="2" manualBreakCount="2">
    <brk id="50" max="11" man="1"/>
    <brk id="10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B105"/>
  <sheetViews>
    <sheetView showGridLines="0" view="pageBreakPreview" zoomScaleNormal="100" zoomScaleSheetLayoutView="100" workbookViewId="0"/>
  </sheetViews>
  <sheetFormatPr defaultRowHeight="13.5" x14ac:dyDescent="0.15"/>
  <cols>
    <col min="1" max="1" width="10.625" customWidth="1"/>
    <col min="3" max="5" width="8.625" bestFit="1" customWidth="1"/>
    <col min="6" max="7" width="5.375" bestFit="1" customWidth="1"/>
    <col min="8" max="8" width="5.875" bestFit="1" customWidth="1"/>
    <col min="9" max="9" width="5.5" bestFit="1" customWidth="1"/>
    <col min="10" max="10" width="7.125" style="11" bestFit="1" customWidth="1"/>
    <col min="11" max="11" width="9.75" bestFit="1" customWidth="1"/>
    <col min="12" max="12" width="9.625" style="6" customWidth="1"/>
    <col min="13" max="13" width="10.625" style="57" customWidth="1"/>
    <col min="14" max="14" width="20.75" bestFit="1" customWidth="1"/>
    <col min="15" max="16" width="10.625" customWidth="1"/>
    <col min="17" max="17" width="9.625" customWidth="1"/>
    <col min="18" max="21" width="9.125" bestFit="1" customWidth="1"/>
    <col min="22" max="26" width="11" bestFit="1" customWidth="1"/>
  </cols>
  <sheetData>
    <row r="1" spans="1:28" ht="21" x14ac:dyDescent="0.15">
      <c r="A1" s="24" t="s">
        <v>48</v>
      </c>
    </row>
    <row r="2" spans="1:28" ht="17.25" x14ac:dyDescent="0.15">
      <c r="A2" s="23" t="s">
        <v>82</v>
      </c>
    </row>
    <row r="3" spans="1:28" ht="15.95" customHeight="1" thickBot="1" x14ac:dyDescent="0.2">
      <c r="A3" t="s">
        <v>277</v>
      </c>
      <c r="L3" s="22" t="s">
        <v>14</v>
      </c>
      <c r="N3" t="s">
        <v>30</v>
      </c>
    </row>
    <row r="4" spans="1:28" ht="15.95" customHeight="1" x14ac:dyDescent="0.15">
      <c r="A4" s="15" t="s">
        <v>16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12</v>
      </c>
      <c r="G4" s="16" t="s">
        <v>13</v>
      </c>
      <c r="H4" s="16" t="s">
        <v>10</v>
      </c>
      <c r="I4" s="16" t="s">
        <v>11</v>
      </c>
      <c r="J4" s="17" t="s">
        <v>15</v>
      </c>
      <c r="K4" s="16" t="s">
        <v>4</v>
      </c>
      <c r="L4" s="18" t="s">
        <v>5</v>
      </c>
      <c r="N4" t="s">
        <v>32</v>
      </c>
    </row>
    <row r="5" spans="1:28" ht="15.95" customHeight="1" x14ac:dyDescent="0.15">
      <c r="A5" s="19" t="s">
        <v>6</v>
      </c>
      <c r="B5" s="1">
        <v>4405</v>
      </c>
      <c r="C5" s="1">
        <v>4835</v>
      </c>
      <c r="D5" s="1">
        <v>5278</v>
      </c>
      <c r="E5" s="1">
        <f>SUM(C5:D5)</f>
        <v>10113</v>
      </c>
      <c r="F5" s="1">
        <v>4</v>
      </c>
      <c r="G5" s="1">
        <v>12</v>
      </c>
      <c r="H5" s="1">
        <v>131</v>
      </c>
      <c r="I5" s="1">
        <v>21</v>
      </c>
      <c r="J5" s="12">
        <v>1</v>
      </c>
      <c r="K5" s="59"/>
      <c r="L5" s="66"/>
      <c r="N5" s="54" t="s">
        <v>320</v>
      </c>
      <c r="O5" s="55" t="s">
        <v>290</v>
      </c>
      <c r="P5" s="33" t="s">
        <v>68</v>
      </c>
      <c r="Q5" s="33" t="s">
        <v>69</v>
      </c>
      <c r="R5" s="33" t="s">
        <v>70</v>
      </c>
      <c r="S5" s="33" t="s">
        <v>71</v>
      </c>
      <c r="T5" s="33" t="s">
        <v>72</v>
      </c>
      <c r="U5" s="33" t="s">
        <v>73</v>
      </c>
      <c r="V5" s="33" t="s">
        <v>74</v>
      </c>
      <c r="W5" s="33" t="s">
        <v>75</v>
      </c>
      <c r="X5" s="55" t="s">
        <v>292</v>
      </c>
      <c r="Y5" s="33" t="s">
        <v>77</v>
      </c>
      <c r="Z5" s="33" t="s">
        <v>78</v>
      </c>
      <c r="AA5" s="33" t="s">
        <v>81</v>
      </c>
    </row>
    <row r="6" spans="1:28" ht="15.95" customHeight="1" x14ac:dyDescent="0.15">
      <c r="A6" s="19" t="s">
        <v>7</v>
      </c>
      <c r="B6" s="1">
        <v>2452</v>
      </c>
      <c r="C6" s="1">
        <v>2682</v>
      </c>
      <c r="D6" s="1">
        <v>2940</v>
      </c>
      <c r="E6" s="1">
        <f>SUM(C6:D6)</f>
        <v>5622</v>
      </c>
      <c r="F6" s="1">
        <v>1</v>
      </c>
      <c r="G6" s="1">
        <v>9</v>
      </c>
      <c r="H6" s="1">
        <v>30</v>
      </c>
      <c r="I6" s="1">
        <v>8</v>
      </c>
      <c r="J6" s="12">
        <v>0</v>
      </c>
      <c r="K6" s="60"/>
      <c r="L6" s="67"/>
      <c r="N6" s="27" t="s">
        <v>6</v>
      </c>
      <c r="O6" s="28">
        <f>E5</f>
        <v>10113</v>
      </c>
      <c r="P6" s="28">
        <f>E13</f>
        <v>10117</v>
      </c>
      <c r="Q6" s="28">
        <f>E21</f>
        <v>10100</v>
      </c>
      <c r="R6" s="28">
        <f>E29</f>
        <v>10123</v>
      </c>
      <c r="S6" s="28">
        <f>E37</f>
        <v>10131</v>
      </c>
      <c r="T6" s="28">
        <f>E45</f>
        <v>10111</v>
      </c>
      <c r="U6" s="28">
        <f>E53</f>
        <v>10116</v>
      </c>
      <c r="V6" s="28">
        <f>E61</f>
        <v>10096</v>
      </c>
      <c r="W6" s="28">
        <f>E69</f>
        <v>10089</v>
      </c>
      <c r="X6" s="28">
        <f>E77</f>
        <v>10079</v>
      </c>
      <c r="Y6" s="28">
        <f>E85</f>
        <v>10056</v>
      </c>
      <c r="Z6" s="28">
        <f>E93</f>
        <v>9876</v>
      </c>
      <c r="AA6" s="28">
        <f>E101</f>
        <v>0</v>
      </c>
    </row>
    <row r="7" spans="1:28" ht="15.95" customHeight="1" x14ac:dyDescent="0.15">
      <c r="A7" s="19" t="s">
        <v>8</v>
      </c>
      <c r="B7" s="1">
        <v>3135</v>
      </c>
      <c r="C7" s="1">
        <v>3481</v>
      </c>
      <c r="D7" s="1">
        <v>3885</v>
      </c>
      <c r="E7" s="1">
        <f>SUM(C7:D7)</f>
        <v>7366</v>
      </c>
      <c r="F7" s="1">
        <v>5</v>
      </c>
      <c r="G7" s="1">
        <v>8</v>
      </c>
      <c r="H7" s="1">
        <v>17</v>
      </c>
      <c r="I7" s="1">
        <v>18</v>
      </c>
      <c r="J7" s="12">
        <v>0</v>
      </c>
      <c r="K7" s="60">
        <v>9743</v>
      </c>
      <c r="L7" s="67">
        <f>(ROUND(K7/E9,4))*100</f>
        <v>35.58</v>
      </c>
      <c r="N7" s="27" t="s">
        <v>7</v>
      </c>
      <c r="O7" s="28">
        <f>E6</f>
        <v>5622</v>
      </c>
      <c r="P7" s="28">
        <f>E14</f>
        <v>5606</v>
      </c>
      <c r="Q7" s="28">
        <f>E22</f>
        <v>5605</v>
      </c>
      <c r="R7" s="28">
        <f>E30</f>
        <v>5590</v>
      </c>
      <c r="S7" s="28">
        <f>E38</f>
        <v>5577</v>
      </c>
      <c r="T7" s="28">
        <f>E46</f>
        <v>5576</v>
      </c>
      <c r="U7" s="28">
        <f>E54</f>
        <v>5565</v>
      </c>
      <c r="V7" s="28">
        <f>E62</f>
        <v>5557</v>
      </c>
      <c r="W7" s="28">
        <f>E70</f>
        <v>5541</v>
      </c>
      <c r="X7" s="28">
        <f>E78</f>
        <v>5529</v>
      </c>
      <c r="Y7" s="28">
        <f>E86</f>
        <v>5525</v>
      </c>
      <c r="Z7" s="28">
        <f>E94</f>
        <v>5487</v>
      </c>
      <c r="AA7" s="28">
        <f>E102</f>
        <v>0</v>
      </c>
    </row>
    <row r="8" spans="1:28" ht="15.95" customHeight="1" thickBot="1" x14ac:dyDescent="0.2">
      <c r="A8" s="20" t="s">
        <v>9</v>
      </c>
      <c r="B8" s="1">
        <v>1665</v>
      </c>
      <c r="C8" s="1">
        <v>2065</v>
      </c>
      <c r="D8" s="1">
        <v>2219</v>
      </c>
      <c r="E8" s="1">
        <f>SUM(C8:D8)</f>
        <v>4284</v>
      </c>
      <c r="F8" s="1">
        <v>1</v>
      </c>
      <c r="G8" s="1">
        <v>1</v>
      </c>
      <c r="H8" s="1">
        <v>9</v>
      </c>
      <c r="I8" s="1">
        <v>4</v>
      </c>
      <c r="J8" s="12">
        <v>1</v>
      </c>
      <c r="K8" s="60"/>
      <c r="L8" s="67"/>
      <c r="N8" s="27" t="s">
        <v>8</v>
      </c>
      <c r="O8" s="28">
        <f>E7</f>
        <v>7366</v>
      </c>
      <c r="P8" s="28">
        <f>E15</f>
        <v>7369</v>
      </c>
      <c r="Q8" s="28">
        <f>E23</f>
        <v>7363</v>
      </c>
      <c r="R8" s="28">
        <f>E31</f>
        <v>7354</v>
      </c>
      <c r="S8" s="28">
        <f>E39</f>
        <v>7346</v>
      </c>
      <c r="T8" s="28">
        <f>E47</f>
        <v>7333</v>
      </c>
      <c r="U8" s="28">
        <f>E55</f>
        <v>7338</v>
      </c>
      <c r="V8" s="28">
        <f>E63</f>
        <v>7329</v>
      </c>
      <c r="W8" s="28">
        <f>E71</f>
        <v>7316</v>
      </c>
      <c r="X8" s="28">
        <f>E79</f>
        <v>7303</v>
      </c>
      <c r="Y8" s="28">
        <f>E87</f>
        <v>7291</v>
      </c>
      <c r="Z8" s="28">
        <f>E95</f>
        <v>7263</v>
      </c>
      <c r="AA8" s="28">
        <f>E103</f>
        <v>0</v>
      </c>
    </row>
    <row r="9" spans="1:28" ht="15.95" customHeight="1" thickBot="1" x14ac:dyDescent="0.2">
      <c r="A9" s="21" t="s">
        <v>17</v>
      </c>
      <c r="B9" s="2">
        <f t="shared" ref="B9:J9" si="0">SUM(B5:B8)</f>
        <v>11657</v>
      </c>
      <c r="C9" s="2">
        <f t="shared" si="0"/>
        <v>13063</v>
      </c>
      <c r="D9" s="2">
        <f t="shared" si="0"/>
        <v>14322</v>
      </c>
      <c r="E9" s="2">
        <f t="shared" si="0"/>
        <v>27385</v>
      </c>
      <c r="F9" s="2">
        <f t="shared" si="0"/>
        <v>11</v>
      </c>
      <c r="G9" s="2">
        <f t="shared" si="0"/>
        <v>30</v>
      </c>
      <c r="H9" s="2">
        <f t="shared" si="0"/>
        <v>187</v>
      </c>
      <c r="I9" s="2">
        <f t="shared" si="0"/>
        <v>51</v>
      </c>
      <c r="J9" s="2">
        <f t="shared" si="0"/>
        <v>2</v>
      </c>
      <c r="K9" s="61"/>
      <c r="L9" s="68"/>
      <c r="N9" s="27" t="s">
        <v>9</v>
      </c>
      <c r="O9" s="28">
        <f>E8</f>
        <v>4284</v>
      </c>
      <c r="P9" s="28">
        <f>E16</f>
        <v>4275</v>
      </c>
      <c r="Q9" s="28">
        <f>E24</f>
        <v>4276</v>
      </c>
      <c r="R9" s="28">
        <f>E32</f>
        <v>4270</v>
      </c>
      <c r="S9" s="28">
        <f>E40</f>
        <v>4269</v>
      </c>
      <c r="T9" s="28">
        <f>E48</f>
        <v>4261</v>
      </c>
      <c r="U9" s="28">
        <f>E56</f>
        <v>4258</v>
      </c>
      <c r="V9" s="28">
        <f>E64</f>
        <v>4253</v>
      </c>
      <c r="W9" s="28">
        <f>E72</f>
        <v>4253</v>
      </c>
      <c r="X9" s="28">
        <f>E80</f>
        <v>4253</v>
      </c>
      <c r="Y9" s="28">
        <f>E88</f>
        <v>4243</v>
      </c>
      <c r="Z9" s="28">
        <f>E96</f>
        <v>4231</v>
      </c>
      <c r="AA9" s="28">
        <f>E104</f>
        <v>0</v>
      </c>
    </row>
    <row r="10" spans="1:28" ht="15.95" customHeight="1" x14ac:dyDescent="0.15">
      <c r="N10" s="27" t="s">
        <v>33</v>
      </c>
      <c r="O10" s="28">
        <f t="shared" ref="O10:Z10" si="1">SUM(O6:O9)</f>
        <v>27385</v>
      </c>
      <c r="P10" s="28">
        <f t="shared" si="1"/>
        <v>27367</v>
      </c>
      <c r="Q10" s="28">
        <f t="shared" si="1"/>
        <v>27344</v>
      </c>
      <c r="R10" s="28">
        <f t="shared" si="1"/>
        <v>27337</v>
      </c>
      <c r="S10" s="28">
        <f t="shared" si="1"/>
        <v>27323</v>
      </c>
      <c r="T10" s="28">
        <f t="shared" si="1"/>
        <v>27281</v>
      </c>
      <c r="U10" s="28">
        <f t="shared" si="1"/>
        <v>27277</v>
      </c>
      <c r="V10" s="28">
        <f t="shared" si="1"/>
        <v>27235</v>
      </c>
      <c r="W10" s="28">
        <f t="shared" si="1"/>
        <v>27199</v>
      </c>
      <c r="X10" s="28">
        <f t="shared" si="1"/>
        <v>27164</v>
      </c>
      <c r="Y10" s="28">
        <f t="shared" si="1"/>
        <v>27115</v>
      </c>
      <c r="Z10" s="28">
        <f t="shared" si="1"/>
        <v>26857</v>
      </c>
      <c r="AA10" s="28">
        <f>E105</f>
        <v>0</v>
      </c>
    </row>
    <row r="11" spans="1:28" ht="15.95" customHeight="1" thickBot="1" x14ac:dyDescent="0.2">
      <c r="A11" t="s">
        <v>278</v>
      </c>
      <c r="L11" s="22" t="s">
        <v>14</v>
      </c>
      <c r="N11" s="27" t="s">
        <v>34</v>
      </c>
      <c r="O11" s="29">
        <f>IF(O6=0,"",(O10-H２８年度!E97))</f>
        <v>119</v>
      </c>
      <c r="P11" s="29">
        <f>IF(P6=0,"",(P10-O10))</f>
        <v>-18</v>
      </c>
      <c r="Q11" s="29">
        <f t="shared" ref="Q11:AA11" si="2">IF(Q6=0,"",(Q10-P10))</f>
        <v>-23</v>
      </c>
      <c r="R11" s="29">
        <f t="shared" si="2"/>
        <v>-7</v>
      </c>
      <c r="S11" s="29">
        <f t="shared" si="2"/>
        <v>-14</v>
      </c>
      <c r="T11" s="29">
        <f t="shared" si="2"/>
        <v>-42</v>
      </c>
      <c r="U11" s="29">
        <f t="shared" si="2"/>
        <v>-4</v>
      </c>
      <c r="V11" s="29">
        <f t="shared" si="2"/>
        <v>-42</v>
      </c>
      <c r="W11" s="29">
        <f t="shared" si="2"/>
        <v>-36</v>
      </c>
      <c r="X11" s="29">
        <f t="shared" si="2"/>
        <v>-35</v>
      </c>
      <c r="Y11" s="29">
        <f t="shared" si="2"/>
        <v>-49</v>
      </c>
      <c r="Z11" s="29">
        <f t="shared" si="2"/>
        <v>-258</v>
      </c>
      <c r="AA11" s="29" t="str">
        <f t="shared" si="2"/>
        <v/>
      </c>
    </row>
    <row r="12" spans="1:28" ht="15.95" customHeight="1" x14ac:dyDescent="0.15">
      <c r="A12" s="15" t="s">
        <v>16</v>
      </c>
      <c r="B12" s="16" t="s">
        <v>0</v>
      </c>
      <c r="C12" s="16" t="s">
        <v>1</v>
      </c>
      <c r="D12" s="16" t="s">
        <v>2</v>
      </c>
      <c r="E12" s="16" t="s">
        <v>3</v>
      </c>
      <c r="F12" s="16" t="s">
        <v>12</v>
      </c>
      <c r="G12" s="16" t="s">
        <v>13</v>
      </c>
      <c r="H12" s="16" t="s">
        <v>10</v>
      </c>
      <c r="I12" s="16" t="s">
        <v>11</v>
      </c>
      <c r="J12" s="17" t="s">
        <v>15</v>
      </c>
      <c r="K12" s="16" t="s">
        <v>4</v>
      </c>
      <c r="L12" s="18" t="s">
        <v>5</v>
      </c>
    </row>
    <row r="13" spans="1:28" ht="15.95" customHeight="1" x14ac:dyDescent="0.15">
      <c r="A13" s="19" t="s">
        <v>6</v>
      </c>
      <c r="B13" s="1">
        <v>4414</v>
      </c>
      <c r="C13" s="1">
        <v>4836</v>
      </c>
      <c r="D13" s="1">
        <v>5281</v>
      </c>
      <c r="E13" s="1">
        <f>SUM(C13:D13)</f>
        <v>10117</v>
      </c>
      <c r="F13" s="1">
        <v>7</v>
      </c>
      <c r="G13" s="1">
        <v>12</v>
      </c>
      <c r="H13" s="1">
        <v>15</v>
      </c>
      <c r="I13" s="1">
        <v>15</v>
      </c>
      <c r="J13" s="12">
        <v>2</v>
      </c>
      <c r="K13" s="59"/>
      <c r="L13" s="66"/>
      <c r="N13" t="s">
        <v>30</v>
      </c>
    </row>
    <row r="14" spans="1:28" ht="15.95" customHeight="1" x14ac:dyDescent="0.15">
      <c r="A14" s="19" t="s">
        <v>7</v>
      </c>
      <c r="B14" s="1">
        <v>2448</v>
      </c>
      <c r="C14" s="1">
        <v>2674</v>
      </c>
      <c r="D14" s="1">
        <v>2932</v>
      </c>
      <c r="E14" s="1">
        <f>SUM(C14:D14)</f>
        <v>5606</v>
      </c>
      <c r="F14" s="1">
        <v>2</v>
      </c>
      <c r="G14" s="1">
        <v>12</v>
      </c>
      <c r="H14" s="1">
        <v>13</v>
      </c>
      <c r="I14" s="1">
        <v>14</v>
      </c>
      <c r="J14" s="12">
        <v>0</v>
      </c>
      <c r="K14" s="60"/>
      <c r="L14" s="67"/>
      <c r="N14" t="s">
        <v>35</v>
      </c>
    </row>
    <row r="15" spans="1:28" ht="15.95" customHeight="1" x14ac:dyDescent="0.15">
      <c r="A15" s="19" t="s">
        <v>8</v>
      </c>
      <c r="B15" s="1">
        <v>3133</v>
      </c>
      <c r="C15" s="1">
        <v>3487</v>
      </c>
      <c r="D15" s="1">
        <v>3882</v>
      </c>
      <c r="E15" s="1">
        <f>SUM(C15:D15)</f>
        <v>7369</v>
      </c>
      <c r="F15" s="1">
        <v>9</v>
      </c>
      <c r="G15" s="1">
        <v>9</v>
      </c>
      <c r="H15" s="1">
        <v>10</v>
      </c>
      <c r="I15" s="1">
        <v>9</v>
      </c>
      <c r="J15" s="12">
        <v>0</v>
      </c>
      <c r="K15" s="60">
        <v>9733</v>
      </c>
      <c r="L15" s="67">
        <f>(ROUND(K15/E17,4))*100</f>
        <v>35.56</v>
      </c>
      <c r="N15" s="54" t="s">
        <v>320</v>
      </c>
      <c r="O15" s="55" t="s">
        <v>291</v>
      </c>
      <c r="P15" s="33" t="s">
        <v>37</v>
      </c>
      <c r="Q15" s="33" t="s">
        <v>38</v>
      </c>
      <c r="R15" s="33" t="s">
        <v>39</v>
      </c>
      <c r="S15" s="33" t="s">
        <v>40</v>
      </c>
      <c r="T15" s="33" t="s">
        <v>41</v>
      </c>
      <c r="U15" s="33" t="s">
        <v>42</v>
      </c>
      <c r="V15" s="33" t="s">
        <v>43</v>
      </c>
      <c r="W15" s="33" t="s">
        <v>44</v>
      </c>
      <c r="X15" s="55" t="s">
        <v>293</v>
      </c>
      <c r="Y15" s="33" t="s">
        <v>46</v>
      </c>
      <c r="Z15" s="33" t="s">
        <v>47</v>
      </c>
      <c r="AA15" s="33" t="s">
        <v>63</v>
      </c>
    </row>
    <row r="16" spans="1:28" ht="15.95" customHeight="1" thickBot="1" x14ac:dyDescent="0.2">
      <c r="A16" s="20" t="s">
        <v>9</v>
      </c>
      <c r="B16" s="1">
        <v>1661</v>
      </c>
      <c r="C16" s="1">
        <v>2061</v>
      </c>
      <c r="D16" s="1">
        <v>2214</v>
      </c>
      <c r="E16" s="1">
        <f>SUM(C16:D16)</f>
        <v>4275</v>
      </c>
      <c r="F16" s="1">
        <v>2</v>
      </c>
      <c r="G16" s="1">
        <v>7</v>
      </c>
      <c r="H16" s="1">
        <v>5</v>
      </c>
      <c r="I16" s="1">
        <v>5</v>
      </c>
      <c r="J16" s="12">
        <v>0</v>
      </c>
      <c r="K16" s="60"/>
      <c r="L16" s="67"/>
      <c r="N16" s="27" t="s">
        <v>10</v>
      </c>
      <c r="O16" s="34">
        <f>H9</f>
        <v>187</v>
      </c>
      <c r="P16" s="36">
        <f>H17</f>
        <v>43</v>
      </c>
      <c r="Q16" s="38">
        <f>H25</f>
        <v>26</v>
      </c>
      <c r="R16" s="34">
        <f>H33</f>
        <v>39</v>
      </c>
      <c r="S16" s="34">
        <f>H41</f>
        <v>42</v>
      </c>
      <c r="T16" s="34">
        <f>H49</f>
        <v>36</v>
      </c>
      <c r="U16" s="34">
        <f>H57</f>
        <v>32</v>
      </c>
      <c r="V16" s="34">
        <f>H65</f>
        <v>18</v>
      </c>
      <c r="W16" s="34">
        <f>H73</f>
        <v>37</v>
      </c>
      <c r="X16" s="34">
        <f>H81</f>
        <v>35</v>
      </c>
      <c r="Y16" s="34">
        <f>H89</f>
        <v>23</v>
      </c>
      <c r="Z16" s="34">
        <f>H97</f>
        <v>192</v>
      </c>
      <c r="AA16" s="38">
        <f>H105</f>
        <v>0</v>
      </c>
      <c r="AB16">
        <f>SUM(O16:Z16)</f>
        <v>710</v>
      </c>
    </row>
    <row r="17" spans="1:28" ht="15.95" customHeight="1" thickBot="1" x14ac:dyDescent="0.2">
      <c r="A17" s="21" t="s">
        <v>17</v>
      </c>
      <c r="B17" s="2">
        <f t="shared" ref="B17:I17" si="3">SUM(B13:B16)</f>
        <v>11656</v>
      </c>
      <c r="C17" s="2">
        <f t="shared" si="3"/>
        <v>13058</v>
      </c>
      <c r="D17" s="2">
        <f t="shared" si="3"/>
        <v>14309</v>
      </c>
      <c r="E17" s="2">
        <f t="shared" si="3"/>
        <v>27367</v>
      </c>
      <c r="F17" s="2">
        <f t="shared" si="3"/>
        <v>20</v>
      </c>
      <c r="G17" s="2">
        <f t="shared" si="3"/>
        <v>40</v>
      </c>
      <c r="H17" s="2">
        <f t="shared" si="3"/>
        <v>43</v>
      </c>
      <c r="I17" s="2">
        <f t="shared" si="3"/>
        <v>43</v>
      </c>
      <c r="J17" s="2">
        <f>SUM(J13:J16)</f>
        <v>2</v>
      </c>
      <c r="K17" s="61"/>
      <c r="L17" s="68"/>
      <c r="N17" s="27" t="s">
        <v>11</v>
      </c>
      <c r="O17" s="34">
        <f>I9</f>
        <v>51</v>
      </c>
      <c r="P17" s="34">
        <f>I17</f>
        <v>43</v>
      </c>
      <c r="Q17" s="34">
        <f>I25</f>
        <v>31</v>
      </c>
      <c r="R17" s="34">
        <f>I33</f>
        <v>32</v>
      </c>
      <c r="S17" s="34">
        <f>I41</f>
        <v>41</v>
      </c>
      <c r="T17" s="34">
        <f>I49</f>
        <v>57</v>
      </c>
      <c r="U17" s="34">
        <f>I57</f>
        <v>27</v>
      </c>
      <c r="V17" s="34">
        <f>I65</f>
        <v>35</v>
      </c>
      <c r="W17" s="34">
        <f>I73</f>
        <v>35</v>
      </c>
      <c r="X17" s="36">
        <f>I81</f>
        <v>30</v>
      </c>
      <c r="Y17" s="34">
        <f>I89</f>
        <v>51</v>
      </c>
      <c r="Z17" s="34">
        <f>I97</f>
        <v>421</v>
      </c>
      <c r="AA17" s="38">
        <f>I105</f>
        <v>0</v>
      </c>
      <c r="AB17">
        <f>SUM(O17:Z17)</f>
        <v>854</v>
      </c>
    </row>
    <row r="18" spans="1:28" ht="15.95" customHeight="1" x14ac:dyDescent="0.15">
      <c r="F18" s="39"/>
      <c r="G18" s="39"/>
      <c r="H18" s="39"/>
      <c r="I18" s="39"/>
    </row>
    <row r="19" spans="1:28" ht="15.95" customHeight="1" thickBot="1" x14ac:dyDescent="0.2">
      <c r="A19" t="s">
        <v>279</v>
      </c>
      <c r="L19" s="22" t="s">
        <v>14</v>
      </c>
    </row>
    <row r="20" spans="1:28" ht="15.95" customHeight="1" x14ac:dyDescent="0.15">
      <c r="A20" s="15" t="s">
        <v>158</v>
      </c>
      <c r="B20" s="16" t="s">
        <v>159</v>
      </c>
      <c r="C20" s="16" t="s">
        <v>160</v>
      </c>
      <c r="D20" s="16" t="s">
        <v>161</v>
      </c>
      <c r="E20" s="16" t="s">
        <v>162</v>
      </c>
      <c r="F20" s="16" t="s">
        <v>163</v>
      </c>
      <c r="G20" s="16" t="s">
        <v>164</v>
      </c>
      <c r="H20" s="16" t="s">
        <v>165</v>
      </c>
      <c r="I20" s="16" t="s">
        <v>166</v>
      </c>
      <c r="J20" s="17" t="s">
        <v>167</v>
      </c>
      <c r="K20" s="16" t="s">
        <v>4</v>
      </c>
      <c r="L20" s="18" t="s">
        <v>5</v>
      </c>
      <c r="R20" s="35" t="s">
        <v>462</v>
      </c>
      <c r="S20" s="35" t="s">
        <v>463</v>
      </c>
      <c r="T20" s="35" t="s">
        <v>464</v>
      </c>
      <c r="U20" s="99" t="s">
        <v>465</v>
      </c>
    </row>
    <row r="21" spans="1:28" ht="15.95" customHeight="1" x14ac:dyDescent="0.15">
      <c r="A21" s="19" t="s">
        <v>168</v>
      </c>
      <c r="B21" s="1">
        <v>4410</v>
      </c>
      <c r="C21" s="1">
        <v>4823</v>
      </c>
      <c r="D21" s="1">
        <v>5277</v>
      </c>
      <c r="E21" s="1">
        <f>SUM(C21:D21)</f>
        <v>10100</v>
      </c>
      <c r="F21" s="1">
        <v>7</v>
      </c>
      <c r="G21" s="1">
        <v>12</v>
      </c>
      <c r="H21" s="1">
        <v>12</v>
      </c>
      <c r="I21" s="1">
        <v>19</v>
      </c>
      <c r="J21" s="12">
        <v>0</v>
      </c>
      <c r="K21" s="59"/>
      <c r="L21" s="63"/>
      <c r="Q21" t="s">
        <v>10</v>
      </c>
      <c r="R21" s="35">
        <f>H２８年度!X16</f>
        <v>35</v>
      </c>
      <c r="S21" s="35">
        <f>H２８年度!Y16</f>
        <v>24</v>
      </c>
      <c r="T21" s="35">
        <f>H２８年度!Z16</f>
        <v>211</v>
      </c>
      <c r="U21" s="35">
        <f>SUM(R21:T21,O16:W16)</f>
        <v>730</v>
      </c>
    </row>
    <row r="22" spans="1:28" ht="15.95" customHeight="1" x14ac:dyDescent="0.15">
      <c r="A22" s="19" t="s">
        <v>169</v>
      </c>
      <c r="B22" s="1">
        <v>2451</v>
      </c>
      <c r="C22" s="1">
        <v>2672</v>
      </c>
      <c r="D22" s="1">
        <v>2933</v>
      </c>
      <c r="E22" s="1">
        <f>SUM(C22:D22)</f>
        <v>5605</v>
      </c>
      <c r="F22" s="1">
        <v>3</v>
      </c>
      <c r="G22" s="1">
        <v>5</v>
      </c>
      <c r="H22" s="1">
        <v>0</v>
      </c>
      <c r="I22" s="1">
        <v>5</v>
      </c>
      <c r="J22" s="12">
        <v>0</v>
      </c>
      <c r="K22" s="60"/>
      <c r="L22" s="64"/>
      <c r="Q22" t="s">
        <v>11</v>
      </c>
      <c r="R22" s="35">
        <f>H２８年度!X17</f>
        <v>37</v>
      </c>
      <c r="S22" s="35">
        <f>H２８年度!Y17</f>
        <v>42</v>
      </c>
      <c r="T22" s="35">
        <f>H２８年度!Z17</f>
        <v>408</v>
      </c>
      <c r="U22" s="35">
        <f>SUM(R22:T22,O17:W17)</f>
        <v>839</v>
      </c>
    </row>
    <row r="23" spans="1:28" ht="15.95" customHeight="1" x14ac:dyDescent="0.15">
      <c r="A23" s="19" t="s">
        <v>170</v>
      </c>
      <c r="B23" s="1">
        <v>3130</v>
      </c>
      <c r="C23" s="1">
        <v>3485</v>
      </c>
      <c r="D23" s="1">
        <v>3878</v>
      </c>
      <c r="E23" s="1">
        <f>SUM(C23:D23)</f>
        <v>7363</v>
      </c>
      <c r="F23" s="1">
        <v>2</v>
      </c>
      <c r="G23" s="1">
        <v>10</v>
      </c>
      <c r="H23" s="1">
        <v>9</v>
      </c>
      <c r="I23" s="1">
        <v>3</v>
      </c>
      <c r="J23" s="12">
        <v>0</v>
      </c>
      <c r="K23" s="60">
        <v>9743</v>
      </c>
      <c r="L23" s="64">
        <f>(ROUND(K23/E25,4))*100</f>
        <v>35.630000000000003</v>
      </c>
    </row>
    <row r="24" spans="1:28" ht="15.95" customHeight="1" thickBot="1" x14ac:dyDescent="0.2">
      <c r="A24" s="20" t="s">
        <v>171</v>
      </c>
      <c r="B24" s="1">
        <v>1667</v>
      </c>
      <c r="C24" s="1">
        <v>2059</v>
      </c>
      <c r="D24" s="1">
        <v>2217</v>
      </c>
      <c r="E24" s="1">
        <f>SUM(C24:D24)</f>
        <v>4276</v>
      </c>
      <c r="F24" s="1">
        <v>0</v>
      </c>
      <c r="G24" s="1">
        <v>3</v>
      </c>
      <c r="H24" s="1">
        <v>5</v>
      </c>
      <c r="I24" s="1">
        <v>4</v>
      </c>
      <c r="J24" s="12">
        <v>0</v>
      </c>
      <c r="K24" s="60"/>
      <c r="L24" s="64"/>
    </row>
    <row r="25" spans="1:28" ht="15.95" customHeight="1" thickBot="1" x14ac:dyDescent="0.2">
      <c r="A25" s="21" t="s">
        <v>172</v>
      </c>
      <c r="B25" s="2">
        <f t="shared" ref="B25:J25" si="4">SUM(B21:B24)</f>
        <v>11658</v>
      </c>
      <c r="C25" s="2">
        <f t="shared" si="4"/>
        <v>13039</v>
      </c>
      <c r="D25" s="2">
        <f t="shared" si="4"/>
        <v>14305</v>
      </c>
      <c r="E25" s="2">
        <f>SUM(E21:E24)</f>
        <v>27344</v>
      </c>
      <c r="F25" s="2">
        <f t="shared" si="4"/>
        <v>12</v>
      </c>
      <c r="G25" s="2">
        <f t="shared" si="4"/>
        <v>30</v>
      </c>
      <c r="H25" s="2">
        <f t="shared" si="4"/>
        <v>26</v>
      </c>
      <c r="I25" s="2">
        <f t="shared" si="4"/>
        <v>31</v>
      </c>
      <c r="J25" s="2">
        <f t="shared" si="4"/>
        <v>0</v>
      </c>
      <c r="K25" s="61"/>
      <c r="L25" s="65"/>
    </row>
    <row r="26" spans="1:28" ht="15.95" customHeight="1" x14ac:dyDescent="0.15"/>
    <row r="27" spans="1:28" ht="15.95" customHeight="1" thickBot="1" x14ac:dyDescent="0.2">
      <c r="A27" t="s">
        <v>280</v>
      </c>
      <c r="L27" s="22" t="s">
        <v>14</v>
      </c>
    </row>
    <row r="28" spans="1:28" ht="15.95" customHeight="1" x14ac:dyDescent="0.15">
      <c r="A28" s="15" t="s">
        <v>16</v>
      </c>
      <c r="B28" s="16" t="s">
        <v>0</v>
      </c>
      <c r="C28" s="16" t="s">
        <v>1</v>
      </c>
      <c r="D28" s="16" t="s">
        <v>2</v>
      </c>
      <c r="E28" s="16" t="s">
        <v>3</v>
      </c>
      <c r="F28" s="16" t="s">
        <v>12</v>
      </c>
      <c r="G28" s="16" t="s">
        <v>13</v>
      </c>
      <c r="H28" s="16" t="s">
        <v>10</v>
      </c>
      <c r="I28" s="16" t="s">
        <v>11</v>
      </c>
      <c r="J28" s="17" t="s">
        <v>15</v>
      </c>
      <c r="K28" s="16" t="s">
        <v>4</v>
      </c>
      <c r="L28" s="18" t="s">
        <v>5</v>
      </c>
    </row>
    <row r="29" spans="1:28" ht="15.95" customHeight="1" x14ac:dyDescent="0.15">
      <c r="A29" s="19" t="s">
        <v>6</v>
      </c>
      <c r="B29" s="1">
        <v>4417</v>
      </c>
      <c r="C29" s="1">
        <v>4836</v>
      </c>
      <c r="D29" s="1">
        <v>5287</v>
      </c>
      <c r="E29" s="1">
        <f>SUM(C29:D29)</f>
        <v>10123</v>
      </c>
      <c r="F29" s="1">
        <v>11</v>
      </c>
      <c r="G29" s="1">
        <v>6</v>
      </c>
      <c r="H29" s="1">
        <v>25</v>
      </c>
      <c r="I29" s="1">
        <v>22</v>
      </c>
      <c r="J29" s="12">
        <v>0</v>
      </c>
      <c r="K29" s="59"/>
      <c r="L29" s="63"/>
    </row>
    <row r="30" spans="1:28" ht="15.95" customHeight="1" x14ac:dyDescent="0.15">
      <c r="A30" s="19" t="s">
        <v>7</v>
      </c>
      <c r="B30" s="1">
        <v>2445</v>
      </c>
      <c r="C30" s="1">
        <v>2665</v>
      </c>
      <c r="D30" s="1">
        <v>2925</v>
      </c>
      <c r="E30" s="1">
        <f>SUM(C30:D30)</f>
        <v>5590</v>
      </c>
      <c r="F30" s="1">
        <v>1</v>
      </c>
      <c r="G30" s="1">
        <v>11</v>
      </c>
      <c r="H30" s="1">
        <v>5</v>
      </c>
      <c r="I30" s="1">
        <v>3</v>
      </c>
      <c r="J30" s="12">
        <v>1</v>
      </c>
      <c r="K30" s="60"/>
      <c r="L30" s="64"/>
    </row>
    <row r="31" spans="1:28" ht="15.95" customHeight="1" x14ac:dyDescent="0.15">
      <c r="A31" s="19" t="s">
        <v>8</v>
      </c>
      <c r="B31" s="1">
        <v>3130</v>
      </c>
      <c r="C31" s="1">
        <v>3475</v>
      </c>
      <c r="D31" s="1">
        <v>3879</v>
      </c>
      <c r="E31" s="1">
        <f>SUM(C31:D31)</f>
        <v>7354</v>
      </c>
      <c r="F31" s="1">
        <v>3</v>
      </c>
      <c r="G31" s="1">
        <v>9</v>
      </c>
      <c r="H31" s="1">
        <v>7</v>
      </c>
      <c r="I31" s="1">
        <v>5</v>
      </c>
      <c r="J31" s="12">
        <v>0</v>
      </c>
      <c r="K31" s="60">
        <v>9758</v>
      </c>
      <c r="L31" s="64">
        <f>(ROUND(K31/E33,4))*100</f>
        <v>35.699999999999996</v>
      </c>
    </row>
    <row r="32" spans="1:28" ht="15.95" customHeight="1" thickBot="1" x14ac:dyDescent="0.2">
      <c r="A32" s="20" t="s">
        <v>9</v>
      </c>
      <c r="B32" s="1">
        <v>1670</v>
      </c>
      <c r="C32" s="1">
        <v>2058</v>
      </c>
      <c r="D32" s="1">
        <v>2212</v>
      </c>
      <c r="E32" s="1">
        <f>SUM(C32:D32)</f>
        <v>4270</v>
      </c>
      <c r="F32" s="1">
        <v>2</v>
      </c>
      <c r="G32" s="1">
        <v>4</v>
      </c>
      <c r="H32" s="1">
        <v>2</v>
      </c>
      <c r="I32" s="1">
        <v>2</v>
      </c>
      <c r="J32" s="12">
        <v>0</v>
      </c>
      <c r="K32" s="60"/>
      <c r="L32" s="64"/>
    </row>
    <row r="33" spans="1:13" ht="15.95" customHeight="1" thickBot="1" x14ac:dyDescent="0.2">
      <c r="A33" s="21" t="s">
        <v>17</v>
      </c>
      <c r="B33" s="2">
        <f t="shared" ref="B33:J33" si="5">SUM(B29:B32)</f>
        <v>11662</v>
      </c>
      <c r="C33" s="2">
        <f t="shared" si="5"/>
        <v>13034</v>
      </c>
      <c r="D33" s="2">
        <f t="shared" si="5"/>
        <v>14303</v>
      </c>
      <c r="E33" s="2">
        <f>SUM(E29:E32)</f>
        <v>27337</v>
      </c>
      <c r="F33" s="2">
        <f t="shared" si="5"/>
        <v>17</v>
      </c>
      <c r="G33" s="2">
        <f t="shared" si="5"/>
        <v>30</v>
      </c>
      <c r="H33" s="2">
        <f t="shared" si="5"/>
        <v>39</v>
      </c>
      <c r="I33" s="2">
        <f t="shared" si="5"/>
        <v>32</v>
      </c>
      <c r="J33" s="2">
        <f t="shared" si="5"/>
        <v>1</v>
      </c>
      <c r="K33" s="61"/>
      <c r="L33" s="65"/>
    </row>
    <row r="34" spans="1:13" ht="15.95" customHeight="1" x14ac:dyDescent="0.15">
      <c r="K34" s="37"/>
      <c r="L34" s="26" t="str">
        <f>IF(K34=0,"",ROUND(K34/E33,4)*100)</f>
        <v/>
      </c>
    </row>
    <row r="35" spans="1:13" ht="15.95" customHeight="1" thickBot="1" x14ac:dyDescent="0.2">
      <c r="A35" t="s">
        <v>281</v>
      </c>
      <c r="L35" s="22" t="s">
        <v>14</v>
      </c>
    </row>
    <row r="36" spans="1:13" ht="15.95" customHeight="1" x14ac:dyDescent="0.15">
      <c r="A36" s="15" t="s">
        <v>185</v>
      </c>
      <c r="B36" s="16" t="s">
        <v>186</v>
      </c>
      <c r="C36" s="16" t="s">
        <v>187</v>
      </c>
      <c r="D36" s="16" t="s">
        <v>188</v>
      </c>
      <c r="E36" s="16" t="s">
        <v>189</v>
      </c>
      <c r="F36" s="41" t="s">
        <v>190</v>
      </c>
      <c r="G36" s="41" t="s">
        <v>191</v>
      </c>
      <c r="H36" s="41" t="s">
        <v>192</v>
      </c>
      <c r="I36" s="41" t="s">
        <v>193</v>
      </c>
      <c r="J36" s="42" t="s">
        <v>194</v>
      </c>
      <c r="K36" s="16" t="s">
        <v>4</v>
      </c>
      <c r="L36" s="18" t="s">
        <v>5</v>
      </c>
    </row>
    <row r="37" spans="1:13" ht="15.95" customHeight="1" x14ac:dyDescent="0.15">
      <c r="A37" s="19" t="s">
        <v>195</v>
      </c>
      <c r="B37" s="51">
        <v>4425</v>
      </c>
      <c r="C37" s="51">
        <v>4845</v>
      </c>
      <c r="D37" s="51">
        <v>5286</v>
      </c>
      <c r="E37" s="1">
        <f>SUM(C37:D37)</f>
        <v>10131</v>
      </c>
      <c r="F37" s="1">
        <v>9</v>
      </c>
      <c r="G37" s="1">
        <v>9</v>
      </c>
      <c r="H37" s="1">
        <v>16</v>
      </c>
      <c r="I37" s="1">
        <v>16</v>
      </c>
      <c r="J37" s="12">
        <v>0</v>
      </c>
      <c r="K37" s="59"/>
      <c r="L37" s="63"/>
    </row>
    <row r="38" spans="1:13" ht="15.95" customHeight="1" x14ac:dyDescent="0.15">
      <c r="A38" s="19" t="s">
        <v>196</v>
      </c>
      <c r="B38" s="51">
        <v>2445</v>
      </c>
      <c r="C38" s="51">
        <v>2659</v>
      </c>
      <c r="D38" s="51">
        <v>2918</v>
      </c>
      <c r="E38" s="1">
        <f>SUM(C38:D38)</f>
        <v>5577</v>
      </c>
      <c r="F38" s="1">
        <v>1</v>
      </c>
      <c r="G38" s="1">
        <v>9</v>
      </c>
      <c r="H38" s="1">
        <v>4</v>
      </c>
      <c r="I38" s="1">
        <v>6</v>
      </c>
      <c r="J38" s="12">
        <v>1</v>
      </c>
      <c r="K38" s="60"/>
      <c r="L38" s="64"/>
    </row>
    <row r="39" spans="1:13" ht="15.95" customHeight="1" x14ac:dyDescent="0.15">
      <c r="A39" s="19" t="s">
        <v>197</v>
      </c>
      <c r="B39" s="51">
        <v>3139</v>
      </c>
      <c r="C39" s="51">
        <v>3474</v>
      </c>
      <c r="D39" s="51">
        <v>3872</v>
      </c>
      <c r="E39" s="1">
        <f>SUM(C39:D39)</f>
        <v>7346</v>
      </c>
      <c r="F39" s="1">
        <v>3</v>
      </c>
      <c r="G39" s="1">
        <v>10</v>
      </c>
      <c r="H39" s="1">
        <v>16</v>
      </c>
      <c r="I39" s="1">
        <v>15</v>
      </c>
      <c r="J39" s="12">
        <v>0</v>
      </c>
      <c r="K39" s="60">
        <v>9772</v>
      </c>
      <c r="L39" s="64">
        <f>(ROUND(K39/E41,4))*100</f>
        <v>35.76</v>
      </c>
    </row>
    <row r="40" spans="1:13" ht="15.95" customHeight="1" thickBot="1" x14ac:dyDescent="0.2">
      <c r="A40" s="20" t="s">
        <v>198</v>
      </c>
      <c r="B40" s="52">
        <v>1667</v>
      </c>
      <c r="C40" s="52">
        <v>2056</v>
      </c>
      <c r="D40" s="52">
        <v>2213</v>
      </c>
      <c r="E40" s="53">
        <f>SUM(C40:D40)</f>
        <v>4269</v>
      </c>
      <c r="F40" s="1">
        <v>1</v>
      </c>
      <c r="G40" s="1">
        <v>2</v>
      </c>
      <c r="H40" s="1">
        <v>6</v>
      </c>
      <c r="I40" s="1">
        <v>4</v>
      </c>
      <c r="J40" s="12">
        <v>0</v>
      </c>
      <c r="K40" s="60"/>
      <c r="L40" s="64"/>
    </row>
    <row r="41" spans="1:13" ht="15.95" customHeight="1" thickBot="1" x14ac:dyDescent="0.2">
      <c r="A41" s="21" t="s">
        <v>199</v>
      </c>
      <c r="B41" s="2">
        <f t="shared" ref="B41:J41" si="6">SUM(B37:B40)</f>
        <v>11676</v>
      </c>
      <c r="C41" s="2">
        <f t="shared" si="6"/>
        <v>13034</v>
      </c>
      <c r="D41" s="2">
        <f t="shared" si="6"/>
        <v>14289</v>
      </c>
      <c r="E41" s="2">
        <f>SUM(E37:E40)</f>
        <v>27323</v>
      </c>
      <c r="F41" s="2">
        <f t="shared" si="6"/>
        <v>14</v>
      </c>
      <c r="G41" s="2">
        <f t="shared" si="6"/>
        <v>30</v>
      </c>
      <c r="H41" s="2">
        <f t="shared" si="6"/>
        <v>42</v>
      </c>
      <c r="I41" s="2">
        <f t="shared" si="6"/>
        <v>41</v>
      </c>
      <c r="J41" s="2">
        <f t="shared" si="6"/>
        <v>1</v>
      </c>
      <c r="K41" s="61"/>
      <c r="L41" s="65"/>
    </row>
    <row r="42" spans="1:13" ht="15.95" customHeight="1" x14ac:dyDescent="0.15">
      <c r="F42" s="39"/>
      <c r="G42" s="39"/>
      <c r="H42" s="39"/>
      <c r="I42" s="39"/>
      <c r="J42" s="40"/>
    </row>
    <row r="43" spans="1:13" ht="15.95" customHeight="1" thickBot="1" x14ac:dyDescent="0.2">
      <c r="A43" t="s">
        <v>282</v>
      </c>
      <c r="L43" s="22" t="s">
        <v>14</v>
      </c>
    </row>
    <row r="44" spans="1:13" ht="15.95" customHeight="1" x14ac:dyDescent="0.15">
      <c r="A44" s="15" t="s">
        <v>16</v>
      </c>
      <c r="B44" s="16" t="s">
        <v>0</v>
      </c>
      <c r="C44" s="16" t="s">
        <v>1</v>
      </c>
      <c r="D44" s="16" t="s">
        <v>2</v>
      </c>
      <c r="E44" s="16" t="s">
        <v>3</v>
      </c>
      <c r="F44" s="16" t="s">
        <v>12</v>
      </c>
      <c r="G44" s="16" t="s">
        <v>13</v>
      </c>
      <c r="H44" s="16" t="s">
        <v>10</v>
      </c>
      <c r="I44" s="16" t="s">
        <v>11</v>
      </c>
      <c r="J44" s="17" t="s">
        <v>15</v>
      </c>
      <c r="K44" s="16" t="s">
        <v>4</v>
      </c>
      <c r="L44" s="18" t="s">
        <v>5</v>
      </c>
    </row>
    <row r="45" spans="1:13" ht="15.95" customHeight="1" x14ac:dyDescent="0.15">
      <c r="A45" s="19" t="s">
        <v>6</v>
      </c>
      <c r="B45" s="1">
        <v>4418</v>
      </c>
      <c r="C45" s="1">
        <v>4831</v>
      </c>
      <c r="D45" s="1">
        <v>5280</v>
      </c>
      <c r="E45" s="1">
        <f>SUM(C45:D45)</f>
        <v>10111</v>
      </c>
      <c r="F45" s="1">
        <v>5</v>
      </c>
      <c r="G45" s="1">
        <v>16</v>
      </c>
      <c r="H45" s="1">
        <v>21</v>
      </c>
      <c r="I45" s="1">
        <v>32</v>
      </c>
      <c r="J45" s="12">
        <v>0</v>
      </c>
      <c r="K45" s="59"/>
      <c r="L45" s="63"/>
    </row>
    <row r="46" spans="1:13" ht="15.95" customHeight="1" x14ac:dyDescent="0.15">
      <c r="A46" s="19" t="s">
        <v>7</v>
      </c>
      <c r="B46" s="1">
        <v>2445</v>
      </c>
      <c r="C46" s="1">
        <v>2657</v>
      </c>
      <c r="D46" s="1">
        <v>2919</v>
      </c>
      <c r="E46" s="1">
        <f>SUM(C46:D46)</f>
        <v>5576</v>
      </c>
      <c r="F46" s="1">
        <v>2</v>
      </c>
      <c r="G46" s="1">
        <v>4</v>
      </c>
      <c r="H46" s="1">
        <v>8</v>
      </c>
      <c r="I46" s="1">
        <v>7</v>
      </c>
      <c r="J46" s="12">
        <v>0</v>
      </c>
      <c r="K46" s="60"/>
      <c r="L46" s="64"/>
    </row>
    <row r="47" spans="1:13" ht="15.95" customHeight="1" x14ac:dyDescent="0.15">
      <c r="A47" s="19" t="s">
        <v>8</v>
      </c>
      <c r="B47" s="1">
        <v>3135</v>
      </c>
      <c r="C47" s="1">
        <v>3471</v>
      </c>
      <c r="D47" s="1">
        <v>3862</v>
      </c>
      <c r="E47" s="1">
        <f>SUM(C47:D47)</f>
        <v>7333</v>
      </c>
      <c r="F47" s="1">
        <v>4</v>
      </c>
      <c r="G47" s="1">
        <v>13</v>
      </c>
      <c r="H47" s="1">
        <v>3</v>
      </c>
      <c r="I47" s="1">
        <v>9</v>
      </c>
      <c r="J47" s="12">
        <v>0</v>
      </c>
      <c r="K47" s="60">
        <v>9768</v>
      </c>
      <c r="L47" s="64">
        <f>(ROUND(K47/E49,4))*100</f>
        <v>35.809999999999995</v>
      </c>
    </row>
    <row r="48" spans="1:13" ht="15.95" customHeight="1" thickBot="1" x14ac:dyDescent="0.2">
      <c r="A48" s="20" t="s">
        <v>9</v>
      </c>
      <c r="B48" s="1">
        <v>1667</v>
      </c>
      <c r="C48" s="1">
        <v>2054</v>
      </c>
      <c r="D48" s="1">
        <v>2207</v>
      </c>
      <c r="E48" s="1">
        <f>SUM(C48:D48)</f>
        <v>4261</v>
      </c>
      <c r="F48" s="1">
        <v>3</v>
      </c>
      <c r="G48" s="1">
        <v>2</v>
      </c>
      <c r="H48" s="1">
        <v>4</v>
      </c>
      <c r="I48" s="1">
        <v>9</v>
      </c>
      <c r="J48" s="12">
        <v>0</v>
      </c>
      <c r="K48" s="60"/>
      <c r="L48" s="64"/>
      <c r="M48" s="58"/>
    </row>
    <row r="49" spans="1:13" ht="15.95" customHeight="1" thickBot="1" x14ac:dyDescent="0.2">
      <c r="A49" s="21" t="s">
        <v>17</v>
      </c>
      <c r="B49" s="2">
        <f t="shared" ref="B49:J49" si="7">SUM(B45:B48)</f>
        <v>11665</v>
      </c>
      <c r="C49" s="2">
        <f t="shared" si="7"/>
        <v>13013</v>
      </c>
      <c r="D49" s="2">
        <f t="shared" si="7"/>
        <v>14268</v>
      </c>
      <c r="E49" s="2">
        <f>SUM(E45:E48)</f>
        <v>27281</v>
      </c>
      <c r="F49" s="2">
        <f t="shared" si="7"/>
        <v>14</v>
      </c>
      <c r="G49" s="2">
        <f t="shared" si="7"/>
        <v>35</v>
      </c>
      <c r="H49" s="2">
        <f t="shared" si="7"/>
        <v>36</v>
      </c>
      <c r="I49" s="2">
        <f t="shared" si="7"/>
        <v>57</v>
      </c>
      <c r="J49" s="2">
        <f t="shared" si="7"/>
        <v>0</v>
      </c>
      <c r="K49" s="61"/>
      <c r="L49" s="65"/>
      <c r="M49" s="58"/>
    </row>
    <row r="51" spans="1:13" ht="15.95" customHeight="1" thickBot="1" x14ac:dyDescent="0.2">
      <c r="A51" t="s">
        <v>283</v>
      </c>
      <c r="L51" s="22" t="s">
        <v>14</v>
      </c>
    </row>
    <row r="52" spans="1:13" ht="15.95" customHeight="1" x14ac:dyDescent="0.15">
      <c r="A52" s="15" t="s">
        <v>185</v>
      </c>
      <c r="B52" s="16" t="s">
        <v>186</v>
      </c>
      <c r="C52" s="16" t="s">
        <v>187</v>
      </c>
      <c r="D52" s="16" t="s">
        <v>188</v>
      </c>
      <c r="E52" s="16" t="s">
        <v>189</v>
      </c>
      <c r="F52" s="16" t="s">
        <v>190</v>
      </c>
      <c r="G52" s="16" t="s">
        <v>191</v>
      </c>
      <c r="H52" s="16" t="s">
        <v>192</v>
      </c>
      <c r="I52" s="16" t="s">
        <v>193</v>
      </c>
      <c r="J52" s="17" t="s">
        <v>194</v>
      </c>
      <c r="K52" s="16" t="s">
        <v>4</v>
      </c>
      <c r="L52" s="18" t="s">
        <v>5</v>
      </c>
    </row>
    <row r="53" spans="1:13" ht="15.95" customHeight="1" x14ac:dyDescent="0.15">
      <c r="A53" s="19" t="s">
        <v>195</v>
      </c>
      <c r="B53" s="1">
        <v>4421</v>
      </c>
      <c r="C53" s="1">
        <v>4832</v>
      </c>
      <c r="D53" s="1">
        <v>5284</v>
      </c>
      <c r="E53" s="1">
        <f>SUM(C53:D53)</f>
        <v>10116</v>
      </c>
      <c r="F53" s="1">
        <v>11</v>
      </c>
      <c r="G53" s="1">
        <v>10</v>
      </c>
      <c r="H53" s="1">
        <v>15</v>
      </c>
      <c r="I53" s="1">
        <v>14</v>
      </c>
      <c r="J53" s="12">
        <v>0</v>
      </c>
      <c r="K53" s="59"/>
      <c r="L53" s="63"/>
    </row>
    <row r="54" spans="1:13" ht="15.95" customHeight="1" x14ac:dyDescent="0.15">
      <c r="A54" s="19" t="s">
        <v>196</v>
      </c>
      <c r="B54" s="1">
        <v>2443</v>
      </c>
      <c r="C54" s="1">
        <v>2650</v>
      </c>
      <c r="D54" s="1">
        <v>2915</v>
      </c>
      <c r="E54" s="1">
        <f>SUM(C54:D54)</f>
        <v>5565</v>
      </c>
      <c r="F54" s="1">
        <v>1</v>
      </c>
      <c r="G54" s="1">
        <v>6</v>
      </c>
      <c r="H54" s="1">
        <v>6</v>
      </c>
      <c r="I54" s="1">
        <v>5</v>
      </c>
      <c r="J54" s="12">
        <v>1</v>
      </c>
      <c r="K54" s="60"/>
      <c r="L54" s="64"/>
    </row>
    <row r="55" spans="1:13" ht="15.95" customHeight="1" x14ac:dyDescent="0.15">
      <c r="A55" s="19" t="s">
        <v>197</v>
      </c>
      <c r="B55" s="1">
        <v>3134</v>
      </c>
      <c r="C55" s="1">
        <v>3477</v>
      </c>
      <c r="D55" s="1">
        <v>3861</v>
      </c>
      <c r="E55" s="1">
        <f>SUM(C55:D55)</f>
        <v>7338</v>
      </c>
      <c r="F55" s="1">
        <v>7</v>
      </c>
      <c r="G55" s="1">
        <v>10</v>
      </c>
      <c r="H55" s="1">
        <v>7</v>
      </c>
      <c r="I55" s="1">
        <v>5</v>
      </c>
      <c r="J55" s="12">
        <v>0</v>
      </c>
      <c r="K55" s="60">
        <v>9783</v>
      </c>
      <c r="L55" s="64">
        <f>(ROUND(K55/E57,4))*100</f>
        <v>35.870000000000005</v>
      </c>
    </row>
    <row r="56" spans="1:13" ht="15.95" customHeight="1" thickBot="1" x14ac:dyDescent="0.2">
      <c r="A56" s="20" t="s">
        <v>198</v>
      </c>
      <c r="B56" s="1">
        <v>1668</v>
      </c>
      <c r="C56" s="1">
        <v>2051</v>
      </c>
      <c r="D56" s="1">
        <v>2207</v>
      </c>
      <c r="E56" s="1">
        <f>SUM(C56:D56)</f>
        <v>4258</v>
      </c>
      <c r="F56" s="1">
        <v>1</v>
      </c>
      <c r="G56" s="1">
        <v>2</v>
      </c>
      <c r="H56" s="1">
        <v>4</v>
      </c>
      <c r="I56" s="1">
        <v>3</v>
      </c>
      <c r="J56" s="12">
        <v>0</v>
      </c>
      <c r="K56" s="60"/>
      <c r="L56" s="64"/>
      <c r="M56" s="58"/>
    </row>
    <row r="57" spans="1:13" ht="15.95" customHeight="1" thickBot="1" x14ac:dyDescent="0.2">
      <c r="A57" s="21" t="s">
        <v>199</v>
      </c>
      <c r="B57" s="2">
        <f t="shared" ref="B57:J57" si="8">SUM(B53:B56)</f>
        <v>11666</v>
      </c>
      <c r="C57" s="2">
        <f t="shared" si="8"/>
        <v>13010</v>
      </c>
      <c r="D57" s="2">
        <f t="shared" si="8"/>
        <v>14267</v>
      </c>
      <c r="E57" s="2">
        <f>SUM(E53:E56)</f>
        <v>27277</v>
      </c>
      <c r="F57" s="2">
        <f t="shared" si="8"/>
        <v>20</v>
      </c>
      <c r="G57" s="2">
        <f t="shared" si="8"/>
        <v>28</v>
      </c>
      <c r="H57" s="2">
        <f t="shared" si="8"/>
        <v>32</v>
      </c>
      <c r="I57" s="2">
        <f t="shared" si="8"/>
        <v>27</v>
      </c>
      <c r="J57" s="2">
        <f t="shared" si="8"/>
        <v>1</v>
      </c>
      <c r="K57" s="61"/>
      <c r="L57" s="65"/>
      <c r="M57" s="58"/>
    </row>
    <row r="58" spans="1:13" ht="15.95" customHeight="1" x14ac:dyDescent="0.15"/>
    <row r="59" spans="1:13" ht="15.95" customHeight="1" thickBot="1" x14ac:dyDescent="0.2">
      <c r="A59" t="s">
        <v>284</v>
      </c>
      <c r="L59" s="22" t="s">
        <v>14</v>
      </c>
    </row>
    <row r="60" spans="1:13" ht="15.95" customHeight="1" x14ac:dyDescent="0.15">
      <c r="A60" s="15" t="s">
        <v>16</v>
      </c>
      <c r="B60" s="16" t="s">
        <v>0</v>
      </c>
      <c r="C60" s="16" t="s">
        <v>1</v>
      </c>
      <c r="D60" s="16" t="s">
        <v>2</v>
      </c>
      <c r="E60" s="16" t="s">
        <v>3</v>
      </c>
      <c r="F60" s="16" t="s">
        <v>12</v>
      </c>
      <c r="G60" s="16" t="s">
        <v>13</v>
      </c>
      <c r="H60" s="16" t="s">
        <v>10</v>
      </c>
      <c r="I60" s="16" t="s">
        <v>11</v>
      </c>
      <c r="J60" s="17" t="s">
        <v>15</v>
      </c>
      <c r="K60" s="16" t="s">
        <v>4</v>
      </c>
      <c r="L60" s="18" t="s">
        <v>5</v>
      </c>
    </row>
    <row r="61" spans="1:13" ht="15.95" customHeight="1" x14ac:dyDescent="0.15">
      <c r="A61" s="19" t="s">
        <v>195</v>
      </c>
      <c r="B61" s="1">
        <v>4418</v>
      </c>
      <c r="C61" s="1">
        <v>4825</v>
      </c>
      <c r="D61" s="1">
        <v>5271</v>
      </c>
      <c r="E61" s="1">
        <f>SUM(C61:D61)</f>
        <v>10096</v>
      </c>
      <c r="F61" s="1">
        <v>9</v>
      </c>
      <c r="G61" s="1">
        <v>23</v>
      </c>
      <c r="H61" s="1">
        <v>9</v>
      </c>
      <c r="I61" s="1">
        <v>11</v>
      </c>
      <c r="J61" s="12">
        <v>0</v>
      </c>
      <c r="K61" s="59"/>
      <c r="L61" s="63"/>
    </row>
    <row r="62" spans="1:13" ht="15.95" customHeight="1" x14ac:dyDescent="0.15">
      <c r="A62" s="19" t="s">
        <v>196</v>
      </c>
      <c r="B62" s="1">
        <v>2440</v>
      </c>
      <c r="C62" s="1">
        <v>2647</v>
      </c>
      <c r="D62" s="1">
        <v>2910</v>
      </c>
      <c r="E62" s="1">
        <f>SUM(C62:D62)</f>
        <v>5557</v>
      </c>
      <c r="F62" s="1">
        <v>2</v>
      </c>
      <c r="G62" s="1">
        <v>9</v>
      </c>
      <c r="H62" s="1">
        <v>3</v>
      </c>
      <c r="I62" s="1">
        <v>5</v>
      </c>
      <c r="J62" s="12">
        <v>0</v>
      </c>
      <c r="K62" s="60"/>
      <c r="L62" s="64"/>
    </row>
    <row r="63" spans="1:13" ht="15.95" customHeight="1" x14ac:dyDescent="0.15">
      <c r="A63" s="19" t="s">
        <v>197</v>
      </c>
      <c r="B63" s="1">
        <v>3132</v>
      </c>
      <c r="C63" s="1">
        <v>3476</v>
      </c>
      <c r="D63" s="1">
        <v>3853</v>
      </c>
      <c r="E63" s="1">
        <f>SUM(C63:D63)</f>
        <v>7329</v>
      </c>
      <c r="F63" s="1">
        <v>5</v>
      </c>
      <c r="G63" s="1">
        <v>9</v>
      </c>
      <c r="H63" s="1">
        <v>2</v>
      </c>
      <c r="I63" s="1">
        <v>13</v>
      </c>
      <c r="J63" s="12">
        <v>0</v>
      </c>
      <c r="K63" s="60">
        <v>9773</v>
      </c>
      <c r="L63" s="64">
        <f>(ROUND(K63/E65,4))*100</f>
        <v>35.880000000000003</v>
      </c>
    </row>
    <row r="64" spans="1:13" ht="15.95" customHeight="1" thickBot="1" x14ac:dyDescent="0.2">
      <c r="A64" s="20" t="s">
        <v>198</v>
      </c>
      <c r="B64" s="1">
        <v>1666</v>
      </c>
      <c r="C64" s="1">
        <v>2047</v>
      </c>
      <c r="D64" s="1">
        <v>2206</v>
      </c>
      <c r="E64" s="1">
        <f>SUM(C64:D64)</f>
        <v>4253</v>
      </c>
      <c r="F64" s="1">
        <v>4</v>
      </c>
      <c r="G64" s="1">
        <v>4</v>
      </c>
      <c r="H64" s="1">
        <v>4</v>
      </c>
      <c r="I64" s="1">
        <v>6</v>
      </c>
      <c r="J64" s="12">
        <v>0</v>
      </c>
      <c r="K64" s="60"/>
      <c r="L64" s="64"/>
      <c r="M64" s="58"/>
    </row>
    <row r="65" spans="1:13" ht="15.95" customHeight="1" thickBot="1" x14ac:dyDescent="0.2">
      <c r="A65" s="21" t="s">
        <v>17</v>
      </c>
      <c r="B65" s="2">
        <f t="shared" ref="B65:J65" si="9">SUM(B61:B64)</f>
        <v>11656</v>
      </c>
      <c r="C65" s="2">
        <f t="shared" si="9"/>
        <v>12995</v>
      </c>
      <c r="D65" s="2">
        <f t="shared" si="9"/>
        <v>14240</v>
      </c>
      <c r="E65" s="2">
        <f>SUM(E61:E64)</f>
        <v>27235</v>
      </c>
      <c r="F65" s="2">
        <f t="shared" si="9"/>
        <v>20</v>
      </c>
      <c r="G65" s="2">
        <f t="shared" si="9"/>
        <v>45</v>
      </c>
      <c r="H65" s="2">
        <f t="shared" si="9"/>
        <v>18</v>
      </c>
      <c r="I65" s="2">
        <f t="shared" si="9"/>
        <v>35</v>
      </c>
      <c r="J65" s="2">
        <f t="shared" si="9"/>
        <v>0</v>
      </c>
      <c r="K65" s="61"/>
      <c r="L65" s="65"/>
      <c r="M65" s="58"/>
    </row>
    <row r="66" spans="1:13" ht="15.95" customHeight="1" x14ac:dyDescent="0.15"/>
    <row r="67" spans="1:13" ht="15.95" customHeight="1" thickBot="1" x14ac:dyDescent="0.2">
      <c r="A67" t="s">
        <v>285</v>
      </c>
      <c r="L67" s="22" t="s">
        <v>14</v>
      </c>
    </row>
    <row r="68" spans="1:13" ht="15.95" customHeight="1" x14ac:dyDescent="0.15">
      <c r="A68" s="15" t="s">
        <v>185</v>
      </c>
      <c r="B68" s="16" t="s">
        <v>186</v>
      </c>
      <c r="C68" s="16" t="s">
        <v>187</v>
      </c>
      <c r="D68" s="16" t="s">
        <v>188</v>
      </c>
      <c r="E68" s="16" t="s">
        <v>189</v>
      </c>
      <c r="F68" s="16" t="s">
        <v>190</v>
      </c>
      <c r="G68" s="16" t="s">
        <v>191</v>
      </c>
      <c r="H68" s="16" t="s">
        <v>192</v>
      </c>
      <c r="I68" s="16" t="s">
        <v>193</v>
      </c>
      <c r="J68" s="17" t="s">
        <v>194</v>
      </c>
      <c r="K68" s="16" t="s">
        <v>4</v>
      </c>
      <c r="L68" s="18" t="s">
        <v>5</v>
      </c>
    </row>
    <row r="69" spans="1:13" ht="15.95" customHeight="1" x14ac:dyDescent="0.15">
      <c r="A69" s="19" t="s">
        <v>195</v>
      </c>
      <c r="B69" s="1">
        <v>4411</v>
      </c>
      <c r="C69" s="1">
        <v>4826</v>
      </c>
      <c r="D69" s="1">
        <v>5263</v>
      </c>
      <c r="E69" s="1">
        <f>SUM(C69:D69)</f>
        <v>10089</v>
      </c>
      <c r="F69" s="1">
        <v>8</v>
      </c>
      <c r="G69" s="1">
        <v>16</v>
      </c>
      <c r="H69" s="1">
        <v>14</v>
      </c>
      <c r="I69" s="1">
        <v>11</v>
      </c>
      <c r="J69" s="12">
        <v>0</v>
      </c>
      <c r="K69" s="59"/>
      <c r="L69" s="63"/>
    </row>
    <row r="70" spans="1:13" ht="15.95" customHeight="1" x14ac:dyDescent="0.15">
      <c r="A70" s="19" t="s">
        <v>196</v>
      </c>
      <c r="B70" s="1">
        <v>2431</v>
      </c>
      <c r="C70" s="1">
        <v>2638</v>
      </c>
      <c r="D70" s="1">
        <v>2903</v>
      </c>
      <c r="E70" s="1">
        <f>SUM(C70:D70)</f>
        <v>5541</v>
      </c>
      <c r="F70" s="1">
        <v>0</v>
      </c>
      <c r="G70" s="1">
        <v>11</v>
      </c>
      <c r="H70" s="1">
        <v>3</v>
      </c>
      <c r="I70" s="1">
        <v>4</v>
      </c>
      <c r="J70" s="12">
        <v>0</v>
      </c>
      <c r="K70" s="60"/>
      <c r="L70" s="64"/>
    </row>
    <row r="71" spans="1:13" ht="15.95" customHeight="1" x14ac:dyDescent="0.15">
      <c r="A71" s="19" t="s">
        <v>197</v>
      </c>
      <c r="B71" s="1">
        <v>3135</v>
      </c>
      <c r="C71" s="1">
        <v>3468</v>
      </c>
      <c r="D71" s="1">
        <v>3848</v>
      </c>
      <c r="E71" s="1">
        <f>SUM(C71:D71)</f>
        <v>7316</v>
      </c>
      <c r="F71" s="1">
        <v>4</v>
      </c>
      <c r="G71" s="1">
        <v>17</v>
      </c>
      <c r="H71" s="1">
        <v>11</v>
      </c>
      <c r="I71" s="1">
        <v>17</v>
      </c>
      <c r="J71" s="12">
        <v>0</v>
      </c>
      <c r="K71" s="60">
        <v>9757</v>
      </c>
      <c r="L71" s="64">
        <f>(ROUND(K71/E73,4))*100</f>
        <v>35.870000000000005</v>
      </c>
    </row>
    <row r="72" spans="1:13" ht="15.95" customHeight="1" thickBot="1" x14ac:dyDescent="0.2">
      <c r="A72" s="20" t="s">
        <v>198</v>
      </c>
      <c r="B72" s="1">
        <v>1665</v>
      </c>
      <c r="C72" s="1">
        <v>2047</v>
      </c>
      <c r="D72" s="1">
        <v>2206</v>
      </c>
      <c r="E72" s="1">
        <f>SUM(C72:D72)</f>
        <v>4253</v>
      </c>
      <c r="F72" s="1">
        <v>0</v>
      </c>
      <c r="G72" s="1">
        <v>6</v>
      </c>
      <c r="H72" s="1">
        <v>9</v>
      </c>
      <c r="I72" s="1">
        <v>3</v>
      </c>
      <c r="J72" s="12">
        <v>0</v>
      </c>
      <c r="K72" s="60"/>
      <c r="L72" s="64"/>
      <c r="M72" s="58"/>
    </row>
    <row r="73" spans="1:13" ht="15.95" customHeight="1" thickBot="1" x14ac:dyDescent="0.2">
      <c r="A73" s="21" t="s">
        <v>199</v>
      </c>
      <c r="B73" s="2">
        <f>SUM(B69:B72)</f>
        <v>11642</v>
      </c>
      <c r="C73" s="2">
        <f t="shared" ref="C73:J73" si="10">SUM(C69:C72)</f>
        <v>12979</v>
      </c>
      <c r="D73" s="2">
        <f t="shared" si="10"/>
        <v>14220</v>
      </c>
      <c r="E73" s="2">
        <f>SUM(E69:E72)</f>
        <v>27199</v>
      </c>
      <c r="F73" s="2">
        <f t="shared" si="10"/>
        <v>12</v>
      </c>
      <c r="G73" s="2">
        <f t="shared" si="10"/>
        <v>50</v>
      </c>
      <c r="H73" s="2">
        <f t="shared" si="10"/>
        <v>37</v>
      </c>
      <c r="I73" s="2">
        <f t="shared" si="10"/>
        <v>35</v>
      </c>
      <c r="J73" s="2">
        <f t="shared" si="10"/>
        <v>0</v>
      </c>
      <c r="K73" s="61"/>
      <c r="L73" s="65"/>
      <c r="M73" s="58"/>
    </row>
    <row r="74" spans="1:13" ht="15.95" customHeight="1" x14ac:dyDescent="0.15"/>
    <row r="75" spans="1:13" ht="15.95" customHeight="1" thickBot="1" x14ac:dyDescent="0.2">
      <c r="A75" t="s">
        <v>286</v>
      </c>
      <c r="L75" s="22" t="s">
        <v>14</v>
      </c>
    </row>
    <row r="76" spans="1:13" ht="15.95" customHeight="1" x14ac:dyDescent="0.15">
      <c r="A76" s="15" t="s">
        <v>16</v>
      </c>
      <c r="B76" s="16" t="s">
        <v>0</v>
      </c>
      <c r="C76" s="16" t="s">
        <v>1</v>
      </c>
      <c r="D76" s="16" t="s">
        <v>2</v>
      </c>
      <c r="E76" s="16" t="s">
        <v>3</v>
      </c>
      <c r="F76" s="16" t="s">
        <v>12</v>
      </c>
      <c r="G76" s="16" t="s">
        <v>13</v>
      </c>
      <c r="H76" s="16" t="s">
        <v>10</v>
      </c>
      <c r="I76" s="16" t="s">
        <v>11</v>
      </c>
      <c r="J76" s="17" t="s">
        <v>15</v>
      </c>
      <c r="K76" s="16" t="s">
        <v>4</v>
      </c>
      <c r="L76" s="18" t="s">
        <v>5</v>
      </c>
    </row>
    <row r="77" spans="1:13" ht="15.95" customHeight="1" x14ac:dyDescent="0.15">
      <c r="A77" s="19" t="s">
        <v>6</v>
      </c>
      <c r="B77" s="1">
        <v>4404</v>
      </c>
      <c r="C77" s="1">
        <v>4823</v>
      </c>
      <c r="D77" s="1">
        <v>5256</v>
      </c>
      <c r="E77" s="1">
        <f>SUM(C77:D77)</f>
        <v>10079</v>
      </c>
      <c r="F77" s="1">
        <v>7</v>
      </c>
      <c r="G77" s="1">
        <v>22</v>
      </c>
      <c r="H77" s="1">
        <v>13</v>
      </c>
      <c r="I77" s="1">
        <v>7</v>
      </c>
      <c r="J77" s="12">
        <v>0</v>
      </c>
      <c r="K77" s="59"/>
      <c r="L77" s="63"/>
    </row>
    <row r="78" spans="1:13" ht="15.95" customHeight="1" x14ac:dyDescent="0.15">
      <c r="A78" s="19" t="s">
        <v>7</v>
      </c>
      <c r="B78" s="1">
        <v>2425</v>
      </c>
      <c r="C78" s="1">
        <v>2637</v>
      </c>
      <c r="D78" s="1">
        <v>2892</v>
      </c>
      <c r="E78" s="1">
        <f>SUM(C78:D78)</f>
        <v>5529</v>
      </c>
      <c r="F78" s="1">
        <v>1</v>
      </c>
      <c r="G78" s="1">
        <v>19</v>
      </c>
      <c r="H78" s="1">
        <v>6</v>
      </c>
      <c r="I78" s="1">
        <v>9</v>
      </c>
      <c r="J78" s="12">
        <v>2</v>
      </c>
      <c r="K78" s="60"/>
      <c r="L78" s="64"/>
    </row>
    <row r="79" spans="1:13" ht="15.95" customHeight="1" x14ac:dyDescent="0.15">
      <c r="A79" s="19" t="s">
        <v>8</v>
      </c>
      <c r="B79" s="1">
        <v>3135</v>
      </c>
      <c r="C79" s="1">
        <v>3459</v>
      </c>
      <c r="D79" s="1">
        <v>3844</v>
      </c>
      <c r="E79" s="1">
        <f>SUM(C79:D79)</f>
        <v>7303</v>
      </c>
      <c r="F79" s="1">
        <v>2</v>
      </c>
      <c r="G79" s="1">
        <v>13</v>
      </c>
      <c r="H79" s="1">
        <v>12</v>
      </c>
      <c r="I79" s="1">
        <v>13</v>
      </c>
      <c r="J79" s="12">
        <v>0</v>
      </c>
      <c r="K79" s="60">
        <v>9751</v>
      </c>
      <c r="L79" s="64">
        <f>(ROUND(K79/E81,4))*100</f>
        <v>35.9</v>
      </c>
    </row>
    <row r="80" spans="1:13" ht="15.95" customHeight="1" thickBot="1" x14ac:dyDescent="0.2">
      <c r="A80" s="20" t="s">
        <v>9</v>
      </c>
      <c r="B80" s="1">
        <v>1664</v>
      </c>
      <c r="C80" s="1">
        <v>2045</v>
      </c>
      <c r="D80" s="1">
        <v>2208</v>
      </c>
      <c r="E80" s="1">
        <f>SUM(C80:D80)</f>
        <v>4253</v>
      </c>
      <c r="F80" s="1">
        <v>6</v>
      </c>
      <c r="G80" s="1">
        <v>4</v>
      </c>
      <c r="H80" s="1">
        <v>4</v>
      </c>
      <c r="I80" s="1">
        <v>1</v>
      </c>
      <c r="J80" s="12">
        <v>0</v>
      </c>
      <c r="K80" s="60"/>
      <c r="L80" s="64"/>
      <c r="M80" s="58"/>
    </row>
    <row r="81" spans="1:13" ht="15.95" customHeight="1" thickBot="1" x14ac:dyDescent="0.2">
      <c r="A81" s="21" t="s">
        <v>17</v>
      </c>
      <c r="B81" s="2">
        <f t="shared" ref="B81:J81" si="11">SUM(B77:B80)</f>
        <v>11628</v>
      </c>
      <c r="C81" s="2">
        <f t="shared" si="11"/>
        <v>12964</v>
      </c>
      <c r="D81" s="2">
        <f>SUM(D77:D80)</f>
        <v>14200</v>
      </c>
      <c r="E81" s="2">
        <f t="shared" si="11"/>
        <v>27164</v>
      </c>
      <c r="F81" s="2">
        <f t="shared" si="11"/>
        <v>16</v>
      </c>
      <c r="G81" s="2">
        <f t="shared" si="11"/>
        <v>58</v>
      </c>
      <c r="H81" s="2">
        <f t="shared" si="11"/>
        <v>35</v>
      </c>
      <c r="I81" s="2">
        <f t="shared" si="11"/>
        <v>30</v>
      </c>
      <c r="J81" s="2">
        <f t="shared" si="11"/>
        <v>2</v>
      </c>
      <c r="K81" s="61"/>
      <c r="L81" s="65"/>
      <c r="M81" s="58"/>
    </row>
    <row r="83" spans="1:13" ht="15.95" customHeight="1" thickBot="1" x14ac:dyDescent="0.2">
      <c r="A83" t="s">
        <v>287</v>
      </c>
      <c r="L83" s="22" t="s">
        <v>14</v>
      </c>
    </row>
    <row r="84" spans="1:13" ht="15.95" customHeight="1" x14ac:dyDescent="0.15">
      <c r="A84" s="15" t="s">
        <v>185</v>
      </c>
      <c r="B84" s="16" t="s">
        <v>186</v>
      </c>
      <c r="C84" s="16" t="s">
        <v>187</v>
      </c>
      <c r="D84" s="16" t="s">
        <v>188</v>
      </c>
      <c r="E84" s="16" t="s">
        <v>189</v>
      </c>
      <c r="F84" s="16" t="s">
        <v>190</v>
      </c>
      <c r="G84" s="16" t="s">
        <v>191</v>
      </c>
      <c r="H84" s="16" t="s">
        <v>192</v>
      </c>
      <c r="I84" s="16" t="s">
        <v>193</v>
      </c>
      <c r="J84" s="17" t="s">
        <v>194</v>
      </c>
      <c r="K84" s="16" t="s">
        <v>202</v>
      </c>
      <c r="L84" s="18" t="s">
        <v>5</v>
      </c>
    </row>
    <row r="85" spans="1:13" ht="15.95" customHeight="1" x14ac:dyDescent="0.15">
      <c r="A85" s="19" t="s">
        <v>195</v>
      </c>
      <c r="B85" s="1">
        <v>4397</v>
      </c>
      <c r="C85" s="1">
        <v>4808</v>
      </c>
      <c r="D85" s="1">
        <v>5248</v>
      </c>
      <c r="E85" s="1">
        <f>SUM(C85:D85)</f>
        <v>10056</v>
      </c>
      <c r="F85" s="1">
        <v>2</v>
      </c>
      <c r="G85" s="1">
        <v>14</v>
      </c>
      <c r="H85" s="1">
        <v>9</v>
      </c>
      <c r="I85" s="1">
        <v>29</v>
      </c>
      <c r="J85" s="12">
        <v>5</v>
      </c>
      <c r="K85" s="59"/>
      <c r="L85" s="63"/>
    </row>
    <row r="86" spans="1:13" ht="15.95" customHeight="1" x14ac:dyDescent="0.15">
      <c r="A86" s="19" t="s">
        <v>196</v>
      </c>
      <c r="B86" s="1">
        <v>2424</v>
      </c>
      <c r="C86" s="1">
        <v>2636</v>
      </c>
      <c r="D86" s="1">
        <v>2889</v>
      </c>
      <c r="E86" s="1">
        <f>SUM(C86:D86)</f>
        <v>5525</v>
      </c>
      <c r="F86" s="1">
        <v>1</v>
      </c>
      <c r="G86" s="1">
        <v>11</v>
      </c>
      <c r="H86" s="1">
        <v>7</v>
      </c>
      <c r="I86" s="1">
        <v>5</v>
      </c>
      <c r="J86" s="12">
        <v>0</v>
      </c>
      <c r="K86" s="60"/>
      <c r="L86" s="64"/>
    </row>
    <row r="87" spans="1:13" ht="15.95" customHeight="1" x14ac:dyDescent="0.15">
      <c r="A87" s="19" t="s">
        <v>197</v>
      </c>
      <c r="B87" s="1">
        <v>3136</v>
      </c>
      <c r="C87" s="1">
        <v>3462</v>
      </c>
      <c r="D87" s="1">
        <v>3829</v>
      </c>
      <c r="E87" s="1">
        <f>SUM(C87:D87)</f>
        <v>7291</v>
      </c>
      <c r="F87" s="1">
        <v>5</v>
      </c>
      <c r="G87" s="1">
        <v>4</v>
      </c>
      <c r="H87" s="1">
        <v>4</v>
      </c>
      <c r="I87" s="1">
        <v>12</v>
      </c>
      <c r="J87" s="12">
        <v>1</v>
      </c>
      <c r="K87" s="60">
        <v>9747</v>
      </c>
      <c r="L87" s="64">
        <f>(ROUND(K87/E89,4))*100</f>
        <v>35.949999999999996</v>
      </c>
    </row>
    <row r="88" spans="1:13" ht="15.95" customHeight="1" thickBot="1" x14ac:dyDescent="0.2">
      <c r="A88" s="20" t="s">
        <v>198</v>
      </c>
      <c r="B88" s="1">
        <v>1662</v>
      </c>
      <c r="C88" s="1">
        <v>2041</v>
      </c>
      <c r="D88" s="1">
        <v>2202</v>
      </c>
      <c r="E88" s="1">
        <f>SUM(C88:D88)</f>
        <v>4243</v>
      </c>
      <c r="F88" s="1">
        <v>1</v>
      </c>
      <c r="G88" s="1">
        <v>7</v>
      </c>
      <c r="H88" s="1">
        <v>3</v>
      </c>
      <c r="I88" s="1">
        <v>5</v>
      </c>
      <c r="J88" s="12">
        <v>0</v>
      </c>
      <c r="K88" s="60"/>
      <c r="L88" s="64"/>
      <c r="M88" s="58"/>
    </row>
    <row r="89" spans="1:13" ht="15.95" customHeight="1" thickBot="1" x14ac:dyDescent="0.2">
      <c r="A89" s="21" t="s">
        <v>199</v>
      </c>
      <c r="B89" s="2">
        <f t="shared" ref="B89:J89" si="12">SUM(B85:B88)</f>
        <v>11619</v>
      </c>
      <c r="C89" s="2">
        <f t="shared" si="12"/>
        <v>12947</v>
      </c>
      <c r="D89" s="2">
        <f t="shared" si="12"/>
        <v>14168</v>
      </c>
      <c r="E89" s="2">
        <f t="shared" si="12"/>
        <v>27115</v>
      </c>
      <c r="F89" s="2">
        <f t="shared" si="12"/>
        <v>9</v>
      </c>
      <c r="G89" s="2">
        <f t="shared" si="12"/>
        <v>36</v>
      </c>
      <c r="H89" s="2">
        <f t="shared" si="12"/>
        <v>23</v>
      </c>
      <c r="I89" s="2">
        <f t="shared" si="12"/>
        <v>51</v>
      </c>
      <c r="J89" s="2">
        <f t="shared" si="12"/>
        <v>6</v>
      </c>
      <c r="K89" s="61"/>
      <c r="L89" s="65"/>
      <c r="M89" s="58"/>
    </row>
    <row r="90" spans="1:13" ht="15.95" customHeight="1" x14ac:dyDescent="0.15"/>
    <row r="91" spans="1:13" ht="15.95" customHeight="1" thickBot="1" x14ac:dyDescent="0.2">
      <c r="A91" t="s">
        <v>288</v>
      </c>
      <c r="L91" s="22" t="s">
        <v>14</v>
      </c>
    </row>
    <row r="92" spans="1:13" ht="15.95" customHeight="1" x14ac:dyDescent="0.15">
      <c r="A92" s="15" t="s">
        <v>16</v>
      </c>
      <c r="B92" s="16" t="s">
        <v>0</v>
      </c>
      <c r="C92" s="16" t="s">
        <v>1</v>
      </c>
      <c r="D92" s="16" t="s">
        <v>2</v>
      </c>
      <c r="E92" s="16" t="s">
        <v>3</v>
      </c>
      <c r="F92" s="16" t="s">
        <v>12</v>
      </c>
      <c r="G92" s="16" t="s">
        <v>13</v>
      </c>
      <c r="H92" s="16" t="s">
        <v>10</v>
      </c>
      <c r="I92" s="16" t="s">
        <v>11</v>
      </c>
      <c r="J92" s="17" t="s">
        <v>15</v>
      </c>
      <c r="K92" s="16" t="s">
        <v>4</v>
      </c>
      <c r="L92" s="18" t="s">
        <v>5</v>
      </c>
    </row>
    <row r="93" spans="1:13" ht="15.95" customHeight="1" x14ac:dyDescent="0.15">
      <c r="A93" s="19" t="s">
        <v>6</v>
      </c>
      <c r="B93" s="1">
        <v>4334</v>
      </c>
      <c r="C93" s="1">
        <v>4717</v>
      </c>
      <c r="D93" s="1">
        <v>5159</v>
      </c>
      <c r="E93" s="1">
        <f>SUM(C93:D93)</f>
        <v>9876</v>
      </c>
      <c r="F93" s="1">
        <v>5</v>
      </c>
      <c r="G93" s="1">
        <v>15</v>
      </c>
      <c r="H93" s="1">
        <v>111</v>
      </c>
      <c r="I93" s="1">
        <v>281</v>
      </c>
      <c r="J93" s="12">
        <v>0</v>
      </c>
      <c r="K93" s="59"/>
      <c r="L93" s="63"/>
    </row>
    <row r="94" spans="1:13" ht="15.95" customHeight="1" x14ac:dyDescent="0.15">
      <c r="A94" s="19" t="s">
        <v>7</v>
      </c>
      <c r="B94" s="1">
        <v>2420</v>
      </c>
      <c r="C94" s="1">
        <v>2627</v>
      </c>
      <c r="D94" s="1">
        <v>2860</v>
      </c>
      <c r="E94" s="1">
        <f>SUM(C94:D94)</f>
        <v>5487</v>
      </c>
      <c r="F94" s="1">
        <v>3</v>
      </c>
      <c r="G94" s="1">
        <v>14</v>
      </c>
      <c r="H94" s="1">
        <v>21</v>
      </c>
      <c r="I94" s="1">
        <v>53</v>
      </c>
      <c r="J94" s="12">
        <v>0</v>
      </c>
      <c r="K94" s="60"/>
      <c r="L94" s="64"/>
    </row>
    <row r="95" spans="1:13" ht="15.95" customHeight="1" x14ac:dyDescent="0.15">
      <c r="A95" s="19" t="s">
        <v>8</v>
      </c>
      <c r="B95" s="1">
        <v>3138</v>
      </c>
      <c r="C95" s="1">
        <v>3443</v>
      </c>
      <c r="D95" s="1">
        <v>3820</v>
      </c>
      <c r="E95" s="1">
        <f>SUM(C95:D95)</f>
        <v>7263</v>
      </c>
      <c r="F95" s="1">
        <v>4</v>
      </c>
      <c r="G95" s="1">
        <v>10</v>
      </c>
      <c r="H95" s="1">
        <v>25</v>
      </c>
      <c r="I95" s="1">
        <v>51</v>
      </c>
      <c r="J95" s="12">
        <v>1</v>
      </c>
      <c r="K95" s="60">
        <v>9737</v>
      </c>
      <c r="L95" s="64">
        <f>(ROUND(K95/E97,4))*100</f>
        <v>36.25</v>
      </c>
    </row>
    <row r="96" spans="1:13" ht="15.95" customHeight="1" thickBot="1" x14ac:dyDescent="0.2">
      <c r="A96" s="20" t="s">
        <v>9</v>
      </c>
      <c r="B96" s="1">
        <v>1658</v>
      </c>
      <c r="C96" s="1">
        <v>2035</v>
      </c>
      <c r="D96" s="1">
        <v>2196</v>
      </c>
      <c r="E96" s="1">
        <f>SUM(C96:D96)</f>
        <v>4231</v>
      </c>
      <c r="F96" s="1">
        <v>4</v>
      </c>
      <c r="G96" s="1">
        <v>7</v>
      </c>
      <c r="H96" s="1">
        <v>35</v>
      </c>
      <c r="I96" s="1">
        <v>36</v>
      </c>
      <c r="J96" s="12">
        <v>0</v>
      </c>
      <c r="K96" s="60"/>
      <c r="L96" s="64"/>
      <c r="M96" s="58"/>
    </row>
    <row r="97" spans="1:13" ht="15.95" customHeight="1" thickBot="1" x14ac:dyDescent="0.2">
      <c r="A97" s="21" t="s">
        <v>17</v>
      </c>
      <c r="B97" s="2">
        <f t="shared" ref="B97:J97" si="13">SUM(B93:B96)</f>
        <v>11550</v>
      </c>
      <c r="C97" s="2">
        <f t="shared" si="13"/>
        <v>12822</v>
      </c>
      <c r="D97" s="2">
        <f t="shared" si="13"/>
        <v>14035</v>
      </c>
      <c r="E97" s="2">
        <f t="shared" si="13"/>
        <v>26857</v>
      </c>
      <c r="F97" s="2">
        <f t="shared" si="13"/>
        <v>16</v>
      </c>
      <c r="G97" s="2">
        <f t="shared" si="13"/>
        <v>46</v>
      </c>
      <c r="H97" s="2">
        <f t="shared" si="13"/>
        <v>192</v>
      </c>
      <c r="I97" s="2">
        <f t="shared" si="13"/>
        <v>421</v>
      </c>
      <c r="J97" s="2">
        <f t="shared" si="13"/>
        <v>1</v>
      </c>
      <c r="K97" s="61"/>
      <c r="L97" s="65"/>
      <c r="M97" s="58"/>
    </row>
    <row r="99" spans="1:13" ht="15.95" customHeight="1" thickBot="1" x14ac:dyDescent="0.2">
      <c r="A99" t="s">
        <v>289</v>
      </c>
      <c r="L99" s="22" t="s">
        <v>14</v>
      </c>
    </row>
    <row r="100" spans="1:13" ht="15.95" customHeight="1" x14ac:dyDescent="0.15">
      <c r="A100" s="15" t="s">
        <v>16</v>
      </c>
      <c r="B100" s="16" t="s">
        <v>0</v>
      </c>
      <c r="C100" s="16" t="s">
        <v>1</v>
      </c>
      <c r="D100" s="16" t="s">
        <v>2</v>
      </c>
      <c r="E100" s="16" t="s">
        <v>3</v>
      </c>
      <c r="F100" s="16" t="s">
        <v>12</v>
      </c>
      <c r="G100" s="16" t="s">
        <v>13</v>
      </c>
      <c r="H100" s="16" t="s">
        <v>10</v>
      </c>
      <c r="I100" s="16" t="s">
        <v>11</v>
      </c>
      <c r="J100" s="17" t="s">
        <v>15</v>
      </c>
      <c r="K100" s="16" t="s">
        <v>4</v>
      </c>
      <c r="L100" s="18" t="s">
        <v>5</v>
      </c>
    </row>
    <row r="101" spans="1:13" ht="15.95" customHeight="1" x14ac:dyDescent="0.15">
      <c r="A101" s="19" t="s">
        <v>6</v>
      </c>
      <c r="B101" s="1"/>
      <c r="C101" s="1"/>
      <c r="D101" s="1"/>
      <c r="E101" s="1">
        <f>SUM(C101:D101)</f>
        <v>0</v>
      </c>
      <c r="F101" s="1"/>
      <c r="G101" s="1"/>
      <c r="H101" s="1"/>
      <c r="I101" s="1"/>
      <c r="J101" s="12"/>
      <c r="K101" s="59"/>
      <c r="L101" s="63"/>
    </row>
    <row r="102" spans="1:13" ht="15.95" customHeight="1" x14ac:dyDescent="0.15">
      <c r="A102" s="19" t="s">
        <v>7</v>
      </c>
      <c r="B102" s="1"/>
      <c r="C102" s="1"/>
      <c r="D102" s="1"/>
      <c r="E102" s="1">
        <f>SUM(C102:D102)</f>
        <v>0</v>
      </c>
      <c r="F102" s="1"/>
      <c r="G102" s="1"/>
      <c r="H102" s="1"/>
      <c r="I102" s="1"/>
      <c r="J102" s="12"/>
      <c r="K102" s="60"/>
      <c r="L102" s="64"/>
    </row>
    <row r="103" spans="1:13" ht="15.95" customHeight="1" x14ac:dyDescent="0.15">
      <c r="A103" s="19" t="s">
        <v>8</v>
      </c>
      <c r="B103" s="1"/>
      <c r="C103" s="1"/>
      <c r="D103" s="1"/>
      <c r="E103" s="1">
        <f>SUM(C103:D103)</f>
        <v>0</v>
      </c>
      <c r="F103" s="1"/>
      <c r="G103" s="1"/>
      <c r="H103" s="1"/>
      <c r="I103" s="1"/>
      <c r="J103" s="12"/>
      <c r="K103" s="60"/>
      <c r="L103" s="64" t="e">
        <f>(ROUND(K103/E105,4))*100</f>
        <v>#DIV/0!</v>
      </c>
    </row>
    <row r="104" spans="1:13" ht="15.95" customHeight="1" thickBot="1" x14ac:dyDescent="0.2">
      <c r="A104" s="20" t="s">
        <v>9</v>
      </c>
      <c r="B104" s="1"/>
      <c r="C104" s="1"/>
      <c r="D104" s="1"/>
      <c r="E104" s="1">
        <f>SUM(C104:D104)</f>
        <v>0</v>
      </c>
      <c r="F104" s="1"/>
      <c r="G104" s="1"/>
      <c r="H104" s="1"/>
      <c r="I104" s="1"/>
      <c r="J104" s="12"/>
      <c r="K104" s="60"/>
      <c r="L104" s="64"/>
    </row>
    <row r="105" spans="1:13" ht="15.95" customHeight="1" thickBot="1" x14ac:dyDescent="0.2">
      <c r="A105" s="21" t="s">
        <v>17</v>
      </c>
      <c r="B105" s="2">
        <f t="shared" ref="B105:J105" si="14">SUM(B101:B104)</f>
        <v>0</v>
      </c>
      <c r="C105" s="2">
        <f t="shared" si="14"/>
        <v>0</v>
      </c>
      <c r="D105" s="2">
        <f t="shared" si="14"/>
        <v>0</v>
      </c>
      <c r="E105" s="2">
        <f t="shared" si="14"/>
        <v>0</v>
      </c>
      <c r="F105" s="2">
        <f t="shared" si="14"/>
        <v>0</v>
      </c>
      <c r="G105" s="2">
        <f t="shared" si="14"/>
        <v>0</v>
      </c>
      <c r="H105" s="2">
        <f t="shared" si="14"/>
        <v>0</v>
      </c>
      <c r="I105" s="2">
        <f t="shared" si="14"/>
        <v>0</v>
      </c>
      <c r="J105" s="2">
        <f t="shared" si="14"/>
        <v>0</v>
      </c>
      <c r="K105" s="61"/>
      <c r="L105" s="65"/>
    </row>
  </sheetData>
  <phoneticPr fontId="2"/>
  <conditionalFormatting sqref="M17 M9 M25 M33 M41 M49 M105 M57 M65 M73 M81 M89 M97">
    <cfRule type="cellIs" dxfId="11" priority="1" stopIfTrue="1" operator="equal">
      <formula>"エラー"</formula>
    </cfRule>
  </conditionalFormatting>
  <pageMargins left="0.78740157480314965" right="0.2" top="0.71" bottom="0.18" header="0.16" footer="0.17"/>
  <pageSetup paperSize="9" scale="97" orientation="portrait" horizontalDpi="300" verticalDpi="300" r:id="rId1"/>
  <headerFooter alignWithMargins="0"/>
  <rowBreaks count="2" manualBreakCount="2">
    <brk id="50" max="11" man="1"/>
    <brk id="10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B105"/>
  <sheetViews>
    <sheetView showGridLines="0" view="pageBreakPreview" topLeftCell="A22" zoomScaleNormal="100" zoomScaleSheetLayoutView="100" workbookViewId="0">
      <selection activeCell="O11" sqref="O11"/>
    </sheetView>
  </sheetViews>
  <sheetFormatPr defaultRowHeight="13.5" x14ac:dyDescent="0.15"/>
  <cols>
    <col min="1" max="1" width="10.625" customWidth="1"/>
    <col min="3" max="5" width="8.625" bestFit="1" customWidth="1"/>
    <col min="6" max="7" width="5.375" bestFit="1" customWidth="1"/>
    <col min="8" max="8" width="5.875" bestFit="1" customWidth="1"/>
    <col min="9" max="9" width="5.5" bestFit="1" customWidth="1"/>
    <col min="10" max="10" width="7.125" style="11" bestFit="1" customWidth="1"/>
    <col min="11" max="11" width="9.75" bestFit="1" customWidth="1"/>
    <col min="12" max="12" width="9.625" style="6" customWidth="1"/>
    <col min="13" max="13" width="10.625" style="57" customWidth="1"/>
    <col min="14" max="14" width="20.75" bestFit="1" customWidth="1"/>
    <col min="15" max="16" width="10.625" customWidth="1"/>
    <col min="17" max="17" width="9.625" customWidth="1"/>
    <col min="18" max="21" width="9.125" bestFit="1" customWidth="1"/>
    <col min="22" max="26" width="11" bestFit="1" customWidth="1"/>
  </cols>
  <sheetData>
    <row r="1" spans="1:28" ht="21" x14ac:dyDescent="0.15">
      <c r="A1" s="24" t="s">
        <v>48</v>
      </c>
    </row>
    <row r="2" spans="1:28" ht="17.25" x14ac:dyDescent="0.15">
      <c r="A2" s="23" t="s">
        <v>82</v>
      </c>
    </row>
    <row r="3" spans="1:28" ht="15.95" customHeight="1" thickBot="1" x14ac:dyDescent="0.2">
      <c r="A3" t="s">
        <v>255</v>
      </c>
      <c r="L3" s="22" t="s">
        <v>14</v>
      </c>
      <c r="N3" t="s">
        <v>30</v>
      </c>
    </row>
    <row r="4" spans="1:28" ht="15.95" customHeight="1" x14ac:dyDescent="0.15">
      <c r="A4" s="15" t="s">
        <v>16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12</v>
      </c>
      <c r="G4" s="16" t="s">
        <v>13</v>
      </c>
      <c r="H4" s="16" t="s">
        <v>10</v>
      </c>
      <c r="I4" s="16" t="s">
        <v>11</v>
      </c>
      <c r="J4" s="17" t="s">
        <v>15</v>
      </c>
      <c r="K4" s="16" t="s">
        <v>4</v>
      </c>
      <c r="L4" s="18" t="s">
        <v>5</v>
      </c>
      <c r="N4" t="s">
        <v>32</v>
      </c>
    </row>
    <row r="5" spans="1:28" ht="15.95" customHeight="1" x14ac:dyDescent="0.15">
      <c r="A5" s="19" t="s">
        <v>6</v>
      </c>
      <c r="B5" s="1">
        <v>4389</v>
      </c>
      <c r="C5" s="1">
        <v>4877</v>
      </c>
      <c r="D5" s="1">
        <v>5339</v>
      </c>
      <c r="E5" s="1">
        <f>SUM(C5:D5)</f>
        <v>10216</v>
      </c>
      <c r="F5" s="1">
        <v>6</v>
      </c>
      <c r="G5" s="1">
        <v>13</v>
      </c>
      <c r="H5" s="1">
        <v>94</v>
      </c>
      <c r="I5" s="1">
        <v>22</v>
      </c>
      <c r="J5" s="12">
        <v>2</v>
      </c>
      <c r="K5" s="59"/>
      <c r="L5" s="66"/>
      <c r="N5" s="54" t="s">
        <v>321</v>
      </c>
      <c r="O5" s="55" t="s">
        <v>263</v>
      </c>
      <c r="P5" s="33" t="s">
        <v>68</v>
      </c>
      <c r="Q5" s="33" t="s">
        <v>69</v>
      </c>
      <c r="R5" s="33" t="s">
        <v>70</v>
      </c>
      <c r="S5" s="33" t="s">
        <v>71</v>
      </c>
      <c r="T5" s="33" t="s">
        <v>72</v>
      </c>
      <c r="U5" s="33" t="s">
        <v>73</v>
      </c>
      <c r="V5" s="33" t="s">
        <v>74</v>
      </c>
      <c r="W5" s="33" t="s">
        <v>75</v>
      </c>
      <c r="X5" s="55" t="s">
        <v>264</v>
      </c>
      <c r="Y5" s="33" t="s">
        <v>77</v>
      </c>
      <c r="Z5" s="33" t="s">
        <v>78</v>
      </c>
      <c r="AA5" s="33" t="s">
        <v>81</v>
      </c>
    </row>
    <row r="6" spans="1:28" ht="15.95" customHeight="1" x14ac:dyDescent="0.15">
      <c r="A6" s="19" t="s">
        <v>7</v>
      </c>
      <c r="B6" s="1">
        <v>2454</v>
      </c>
      <c r="C6" s="1">
        <v>2708</v>
      </c>
      <c r="D6" s="1">
        <v>3000</v>
      </c>
      <c r="E6" s="1">
        <f>SUM(C6:D6)</f>
        <v>5708</v>
      </c>
      <c r="F6" s="1">
        <v>3</v>
      </c>
      <c r="G6" s="1">
        <v>13</v>
      </c>
      <c r="H6" s="1">
        <v>16</v>
      </c>
      <c r="I6" s="1">
        <v>14</v>
      </c>
      <c r="J6" s="12">
        <v>0</v>
      </c>
      <c r="K6" s="60"/>
      <c r="L6" s="67"/>
      <c r="N6" s="27" t="s">
        <v>6</v>
      </c>
      <c r="O6" s="28">
        <f>E5</f>
        <v>10216</v>
      </c>
      <c r="P6" s="28">
        <f>E13</f>
        <v>10206</v>
      </c>
      <c r="Q6" s="28">
        <f>E21</f>
        <v>10203</v>
      </c>
      <c r="R6" s="28">
        <f>E29</f>
        <v>10187</v>
      </c>
      <c r="S6" s="28">
        <f>E37</f>
        <v>10185</v>
      </c>
      <c r="T6" s="28">
        <f>E45</f>
        <v>10187</v>
      </c>
      <c r="U6" s="28">
        <f>E53</f>
        <v>10198</v>
      </c>
      <c r="V6" s="28">
        <f>E61</f>
        <v>10198</v>
      </c>
      <c r="W6" s="28">
        <f>E69</f>
        <v>10182</v>
      </c>
      <c r="X6" s="28">
        <f>E77</f>
        <v>10162</v>
      </c>
      <c r="Y6" s="28">
        <f>E85</f>
        <v>10152</v>
      </c>
      <c r="Z6" s="28">
        <f>E93</f>
        <v>10011</v>
      </c>
      <c r="AA6" s="28">
        <f>E101</f>
        <v>0</v>
      </c>
    </row>
    <row r="7" spans="1:28" ht="15.95" customHeight="1" x14ac:dyDescent="0.15">
      <c r="A7" s="19" t="s">
        <v>8</v>
      </c>
      <c r="B7" s="1">
        <v>3145</v>
      </c>
      <c r="C7" s="1">
        <v>3520</v>
      </c>
      <c r="D7" s="1">
        <v>3945</v>
      </c>
      <c r="E7" s="1">
        <f>SUM(C7:D7)</f>
        <v>7465</v>
      </c>
      <c r="F7" s="1">
        <v>6</v>
      </c>
      <c r="G7" s="1">
        <v>11</v>
      </c>
      <c r="H7" s="1">
        <v>12</v>
      </c>
      <c r="I7" s="1">
        <v>22</v>
      </c>
      <c r="J7" s="12">
        <v>0</v>
      </c>
      <c r="K7" s="60">
        <v>9730</v>
      </c>
      <c r="L7" s="67">
        <f>(ROUND(K7/E9,4))*100</f>
        <v>35.089999999999996</v>
      </c>
      <c r="N7" s="27" t="s">
        <v>7</v>
      </c>
      <c r="O7" s="28">
        <f>E6</f>
        <v>5708</v>
      </c>
      <c r="P7" s="28">
        <f>E14</f>
        <v>5696</v>
      </c>
      <c r="Q7" s="28">
        <f>E22</f>
        <v>5687</v>
      </c>
      <c r="R7" s="28">
        <f>E30</f>
        <v>5690</v>
      </c>
      <c r="S7" s="28">
        <f>E38</f>
        <v>5673</v>
      </c>
      <c r="T7" s="28">
        <f>E46</f>
        <v>5677</v>
      </c>
      <c r="U7" s="28">
        <f>E54</f>
        <v>5665</v>
      </c>
      <c r="V7" s="28">
        <f>E62</f>
        <v>5663</v>
      </c>
      <c r="W7" s="28">
        <f>E70</f>
        <v>5653</v>
      </c>
      <c r="X7" s="28">
        <f>E78</f>
        <v>5644</v>
      </c>
      <c r="Y7" s="28">
        <f>E86</f>
        <v>5632</v>
      </c>
      <c r="Z7" s="28">
        <f>E94</f>
        <v>5605</v>
      </c>
      <c r="AA7" s="28">
        <f>E102</f>
        <v>0</v>
      </c>
    </row>
    <row r="8" spans="1:28" ht="15.95" customHeight="1" thickBot="1" x14ac:dyDescent="0.2">
      <c r="A8" s="20" t="s">
        <v>9</v>
      </c>
      <c r="B8" s="1">
        <v>1668</v>
      </c>
      <c r="C8" s="1">
        <v>2096</v>
      </c>
      <c r="D8" s="1">
        <v>2244</v>
      </c>
      <c r="E8" s="1">
        <f>SUM(C8:D8)</f>
        <v>4340</v>
      </c>
      <c r="F8" s="1">
        <v>0</v>
      </c>
      <c r="G8" s="1">
        <v>2</v>
      </c>
      <c r="H8" s="1">
        <v>9</v>
      </c>
      <c r="I8" s="1">
        <v>9</v>
      </c>
      <c r="J8" s="12">
        <v>1</v>
      </c>
      <c r="K8" s="60"/>
      <c r="L8" s="67"/>
      <c r="N8" s="27" t="s">
        <v>8</v>
      </c>
      <c r="O8" s="28">
        <f>E7</f>
        <v>7465</v>
      </c>
      <c r="P8" s="28">
        <f>E15</f>
        <v>7462</v>
      </c>
      <c r="Q8" s="28">
        <f>E23</f>
        <v>7462</v>
      </c>
      <c r="R8" s="28">
        <f>E31</f>
        <v>7438</v>
      </c>
      <c r="S8" s="28">
        <f>E39</f>
        <v>7434</v>
      </c>
      <c r="T8" s="28">
        <f>E47</f>
        <v>7440</v>
      </c>
      <c r="U8" s="28">
        <f>E55</f>
        <v>7437</v>
      </c>
      <c r="V8" s="28">
        <f>E63</f>
        <v>7428</v>
      </c>
      <c r="W8" s="28">
        <f>E71</f>
        <v>7414</v>
      </c>
      <c r="X8" s="28">
        <f>E79</f>
        <v>7418</v>
      </c>
      <c r="Y8" s="28">
        <f>E87</f>
        <v>7401</v>
      </c>
      <c r="Z8" s="28">
        <f>E95</f>
        <v>7368</v>
      </c>
      <c r="AA8" s="28">
        <f>E103</f>
        <v>0</v>
      </c>
    </row>
    <row r="9" spans="1:28" ht="15.95" customHeight="1" thickBot="1" x14ac:dyDescent="0.2">
      <c r="A9" s="21" t="s">
        <v>17</v>
      </c>
      <c r="B9" s="2">
        <f t="shared" ref="B9:J9" si="0">SUM(B5:B8)</f>
        <v>11656</v>
      </c>
      <c r="C9" s="2">
        <f t="shared" si="0"/>
        <v>13201</v>
      </c>
      <c r="D9" s="2">
        <f t="shared" si="0"/>
        <v>14528</v>
      </c>
      <c r="E9" s="2">
        <f t="shared" si="0"/>
        <v>27729</v>
      </c>
      <c r="F9" s="2">
        <f t="shared" si="0"/>
        <v>15</v>
      </c>
      <c r="G9" s="2">
        <f t="shared" si="0"/>
        <v>39</v>
      </c>
      <c r="H9" s="2">
        <f t="shared" si="0"/>
        <v>131</v>
      </c>
      <c r="I9" s="2">
        <f t="shared" si="0"/>
        <v>67</v>
      </c>
      <c r="J9" s="2">
        <f t="shared" si="0"/>
        <v>3</v>
      </c>
      <c r="K9" s="61"/>
      <c r="L9" s="68"/>
      <c r="N9" s="27" t="s">
        <v>9</v>
      </c>
      <c r="O9" s="28">
        <f>E8</f>
        <v>4340</v>
      </c>
      <c r="P9" s="28">
        <f>E16</f>
        <v>4340</v>
      </c>
      <c r="Q9" s="28">
        <f>E24</f>
        <v>4341</v>
      </c>
      <c r="R9" s="28">
        <f>E32</f>
        <v>4342</v>
      </c>
      <c r="S9" s="28">
        <f>E40</f>
        <v>4339</v>
      </c>
      <c r="T9" s="28">
        <f>E48</f>
        <v>4339</v>
      </c>
      <c r="U9" s="28">
        <f>E56</f>
        <v>4333</v>
      </c>
      <c r="V9" s="28">
        <f>E64</f>
        <v>4328</v>
      </c>
      <c r="W9" s="28">
        <f>E72</f>
        <v>4322</v>
      </c>
      <c r="X9" s="28">
        <f>E80</f>
        <v>4316</v>
      </c>
      <c r="Y9" s="28">
        <f>E88</f>
        <v>4303</v>
      </c>
      <c r="Z9" s="28">
        <f>E96</f>
        <v>4282</v>
      </c>
      <c r="AA9" s="28">
        <f>E104</f>
        <v>0</v>
      </c>
    </row>
    <row r="10" spans="1:28" ht="15.95" customHeight="1" x14ac:dyDescent="0.15">
      <c r="N10" s="27" t="s">
        <v>33</v>
      </c>
      <c r="O10" s="28">
        <f t="shared" ref="O10:Z10" si="1">SUM(O6:O9)</f>
        <v>27729</v>
      </c>
      <c r="P10" s="28">
        <f t="shared" si="1"/>
        <v>27704</v>
      </c>
      <c r="Q10" s="28">
        <f t="shared" si="1"/>
        <v>27693</v>
      </c>
      <c r="R10" s="28">
        <f t="shared" si="1"/>
        <v>27657</v>
      </c>
      <c r="S10" s="28">
        <f t="shared" si="1"/>
        <v>27631</v>
      </c>
      <c r="T10" s="28">
        <f t="shared" si="1"/>
        <v>27643</v>
      </c>
      <c r="U10" s="28">
        <f t="shared" si="1"/>
        <v>27633</v>
      </c>
      <c r="V10" s="28">
        <f t="shared" si="1"/>
        <v>27617</v>
      </c>
      <c r="W10" s="28">
        <f t="shared" si="1"/>
        <v>27571</v>
      </c>
      <c r="X10" s="28">
        <f t="shared" si="1"/>
        <v>27540</v>
      </c>
      <c r="Y10" s="28">
        <f t="shared" si="1"/>
        <v>27488</v>
      </c>
      <c r="Z10" s="28">
        <f t="shared" si="1"/>
        <v>27266</v>
      </c>
      <c r="AA10" s="28">
        <f>E105</f>
        <v>0</v>
      </c>
    </row>
    <row r="11" spans="1:28" ht="15.95" customHeight="1" thickBot="1" x14ac:dyDescent="0.2">
      <c r="A11" t="s">
        <v>266</v>
      </c>
      <c r="L11" s="22" t="s">
        <v>14</v>
      </c>
      <c r="N11" s="27" t="s">
        <v>34</v>
      </c>
      <c r="O11" s="29">
        <f>IF(O6=0,"",(O10-H２７年度!E97))</f>
        <v>43</v>
      </c>
      <c r="P11" s="29">
        <f>IF(P6=0,"",(P10-O10))</f>
        <v>-25</v>
      </c>
      <c r="Q11" s="29">
        <f t="shared" ref="Q11:AA11" si="2">IF(Q6=0,"",(Q10-P10))</f>
        <v>-11</v>
      </c>
      <c r="R11" s="29">
        <f t="shared" si="2"/>
        <v>-36</v>
      </c>
      <c r="S11" s="29">
        <f t="shared" si="2"/>
        <v>-26</v>
      </c>
      <c r="T11" s="29">
        <f t="shared" si="2"/>
        <v>12</v>
      </c>
      <c r="U11" s="29">
        <f t="shared" si="2"/>
        <v>-10</v>
      </c>
      <c r="V11" s="29">
        <f t="shared" si="2"/>
        <v>-16</v>
      </c>
      <c r="W11" s="29">
        <f t="shared" si="2"/>
        <v>-46</v>
      </c>
      <c r="X11" s="29">
        <f t="shared" si="2"/>
        <v>-31</v>
      </c>
      <c r="Y11" s="29">
        <f t="shared" si="2"/>
        <v>-52</v>
      </c>
      <c r="Z11" s="29">
        <f t="shared" si="2"/>
        <v>-222</v>
      </c>
      <c r="AA11" s="29" t="str">
        <f t="shared" si="2"/>
        <v/>
      </c>
    </row>
    <row r="12" spans="1:28" ht="15.95" customHeight="1" x14ac:dyDescent="0.15">
      <c r="A12" s="15" t="s">
        <v>16</v>
      </c>
      <c r="B12" s="16" t="s">
        <v>0</v>
      </c>
      <c r="C12" s="16" t="s">
        <v>1</v>
      </c>
      <c r="D12" s="16" t="s">
        <v>2</v>
      </c>
      <c r="E12" s="16" t="s">
        <v>3</v>
      </c>
      <c r="F12" s="16" t="s">
        <v>12</v>
      </c>
      <c r="G12" s="16" t="s">
        <v>13</v>
      </c>
      <c r="H12" s="16" t="s">
        <v>10</v>
      </c>
      <c r="I12" s="16" t="s">
        <v>11</v>
      </c>
      <c r="J12" s="17" t="s">
        <v>15</v>
      </c>
      <c r="K12" s="16" t="s">
        <v>4</v>
      </c>
      <c r="L12" s="18" t="s">
        <v>5</v>
      </c>
    </row>
    <row r="13" spans="1:28" ht="15.95" customHeight="1" x14ac:dyDescent="0.15">
      <c r="A13" s="19" t="s">
        <v>6</v>
      </c>
      <c r="B13" s="1">
        <v>4395</v>
      </c>
      <c r="C13" s="1">
        <v>4872</v>
      </c>
      <c r="D13" s="1">
        <v>5334</v>
      </c>
      <c r="E13" s="1">
        <f>SUM(C13:D13)</f>
        <v>10206</v>
      </c>
      <c r="F13" s="1">
        <v>2</v>
      </c>
      <c r="G13" s="1">
        <v>10</v>
      </c>
      <c r="H13" s="1">
        <v>11</v>
      </c>
      <c r="I13" s="1">
        <v>12</v>
      </c>
      <c r="J13" s="12">
        <v>0</v>
      </c>
      <c r="K13" s="59"/>
      <c r="L13" s="66"/>
      <c r="N13" t="s">
        <v>30</v>
      </c>
    </row>
    <row r="14" spans="1:28" ht="15.95" customHeight="1" x14ac:dyDescent="0.15">
      <c r="A14" s="19" t="s">
        <v>7</v>
      </c>
      <c r="B14" s="1">
        <v>2455</v>
      </c>
      <c r="C14" s="1">
        <v>2701</v>
      </c>
      <c r="D14" s="1">
        <v>2995</v>
      </c>
      <c r="E14" s="1">
        <f>SUM(C14:D14)</f>
        <v>5696</v>
      </c>
      <c r="F14" s="1">
        <v>3</v>
      </c>
      <c r="G14" s="1">
        <v>8</v>
      </c>
      <c r="H14" s="1">
        <v>4</v>
      </c>
      <c r="I14" s="1">
        <v>14</v>
      </c>
      <c r="J14" s="12">
        <v>0</v>
      </c>
      <c r="K14" s="60"/>
      <c r="L14" s="67"/>
      <c r="N14" t="s">
        <v>35</v>
      </c>
    </row>
    <row r="15" spans="1:28" ht="15.95" customHeight="1" x14ac:dyDescent="0.15">
      <c r="A15" s="19" t="s">
        <v>8</v>
      </c>
      <c r="B15" s="1">
        <v>3141</v>
      </c>
      <c r="C15" s="1">
        <v>3521</v>
      </c>
      <c r="D15" s="1">
        <v>3941</v>
      </c>
      <c r="E15" s="1">
        <f>SUM(C15:D15)</f>
        <v>7462</v>
      </c>
      <c r="F15" s="1">
        <v>9</v>
      </c>
      <c r="G15" s="1">
        <v>9</v>
      </c>
      <c r="H15" s="1">
        <v>7</v>
      </c>
      <c r="I15" s="1">
        <v>9</v>
      </c>
      <c r="J15" s="12">
        <v>0</v>
      </c>
      <c r="K15" s="60">
        <v>9742</v>
      </c>
      <c r="L15" s="67">
        <f>(ROUND(K15/E17,4))*100</f>
        <v>35.160000000000004</v>
      </c>
      <c r="N15" s="54" t="s">
        <v>321</v>
      </c>
      <c r="O15" s="55" t="s">
        <v>261</v>
      </c>
      <c r="P15" s="33" t="s">
        <v>37</v>
      </c>
      <c r="Q15" s="33" t="s">
        <v>38</v>
      </c>
      <c r="R15" s="33" t="s">
        <v>39</v>
      </c>
      <c r="S15" s="33" t="s">
        <v>40</v>
      </c>
      <c r="T15" s="33" t="s">
        <v>41</v>
      </c>
      <c r="U15" s="33" t="s">
        <v>42</v>
      </c>
      <c r="V15" s="33" t="s">
        <v>43</v>
      </c>
      <c r="W15" s="33" t="s">
        <v>44</v>
      </c>
      <c r="X15" s="55" t="s">
        <v>262</v>
      </c>
      <c r="Y15" s="33" t="s">
        <v>46</v>
      </c>
      <c r="Z15" s="33" t="s">
        <v>47</v>
      </c>
      <c r="AA15" s="33" t="s">
        <v>63</v>
      </c>
    </row>
    <row r="16" spans="1:28" ht="15.95" customHeight="1" thickBot="1" x14ac:dyDescent="0.2">
      <c r="A16" s="20" t="s">
        <v>9</v>
      </c>
      <c r="B16" s="1">
        <v>1670</v>
      </c>
      <c r="C16" s="1">
        <v>2094</v>
      </c>
      <c r="D16" s="1">
        <v>2246</v>
      </c>
      <c r="E16" s="1">
        <f>SUM(C16:D16)</f>
        <v>4340</v>
      </c>
      <c r="F16" s="1">
        <v>2</v>
      </c>
      <c r="G16" s="1">
        <v>2</v>
      </c>
      <c r="H16" s="1">
        <v>3</v>
      </c>
      <c r="I16" s="1">
        <v>2</v>
      </c>
      <c r="J16" s="12">
        <v>0</v>
      </c>
      <c r="K16" s="60"/>
      <c r="L16" s="67"/>
      <c r="N16" s="27" t="s">
        <v>10</v>
      </c>
      <c r="O16" s="34">
        <f>H9</f>
        <v>131</v>
      </c>
      <c r="P16" s="36">
        <f>H17</f>
        <v>25</v>
      </c>
      <c r="Q16" s="38">
        <f>H25</f>
        <v>35</v>
      </c>
      <c r="R16" s="34">
        <f>H33</f>
        <v>23</v>
      </c>
      <c r="S16" s="34">
        <f>H41</f>
        <v>38</v>
      </c>
      <c r="T16" s="34">
        <f>H49</f>
        <v>40</v>
      </c>
      <c r="U16" s="34">
        <f>H57</f>
        <v>36</v>
      </c>
      <c r="V16" s="34">
        <f>H65</f>
        <v>24</v>
      </c>
      <c r="W16" s="34">
        <f>H73</f>
        <v>16</v>
      </c>
      <c r="X16" s="34">
        <f>H81</f>
        <v>35</v>
      </c>
      <c r="Y16" s="34">
        <f>H89</f>
        <v>24</v>
      </c>
      <c r="Z16" s="34">
        <f>H97</f>
        <v>211</v>
      </c>
      <c r="AA16" s="38">
        <f>H105</f>
        <v>0</v>
      </c>
      <c r="AB16">
        <f>SUM(O16:Z16)</f>
        <v>638</v>
      </c>
    </row>
    <row r="17" spans="1:28" ht="15.95" customHeight="1" thickBot="1" x14ac:dyDescent="0.2">
      <c r="A17" s="21" t="s">
        <v>17</v>
      </c>
      <c r="B17" s="2">
        <f t="shared" ref="B17:I17" si="3">SUM(B13:B16)</f>
        <v>11661</v>
      </c>
      <c r="C17" s="2">
        <f t="shared" si="3"/>
        <v>13188</v>
      </c>
      <c r="D17" s="2">
        <f t="shared" si="3"/>
        <v>14516</v>
      </c>
      <c r="E17" s="2">
        <f t="shared" si="3"/>
        <v>27704</v>
      </c>
      <c r="F17" s="2">
        <f t="shared" si="3"/>
        <v>16</v>
      </c>
      <c r="G17" s="2">
        <f t="shared" si="3"/>
        <v>29</v>
      </c>
      <c r="H17" s="2">
        <f t="shared" si="3"/>
        <v>25</v>
      </c>
      <c r="I17" s="2">
        <f t="shared" si="3"/>
        <v>37</v>
      </c>
      <c r="J17" s="2">
        <f>SUM(J13:J16)</f>
        <v>0</v>
      </c>
      <c r="K17" s="61"/>
      <c r="L17" s="68"/>
      <c r="N17" s="27" t="s">
        <v>11</v>
      </c>
      <c r="O17" s="34">
        <f>I9</f>
        <v>67</v>
      </c>
      <c r="P17" s="34">
        <f>I17</f>
        <v>37</v>
      </c>
      <c r="Q17" s="34">
        <f>I25</f>
        <v>41</v>
      </c>
      <c r="R17" s="34">
        <f>I33</f>
        <v>54</v>
      </c>
      <c r="S17" s="34">
        <f>I41</f>
        <v>41</v>
      </c>
      <c r="T17" s="34">
        <f>I49</f>
        <v>35</v>
      </c>
      <c r="U17" s="34">
        <f>I57</f>
        <v>29</v>
      </c>
      <c r="V17" s="34">
        <f>I65</f>
        <v>18</v>
      </c>
      <c r="W17" s="34">
        <f>I73</f>
        <v>34</v>
      </c>
      <c r="X17" s="36">
        <f>I81</f>
        <v>37</v>
      </c>
      <c r="Y17" s="34">
        <f>I89</f>
        <v>42</v>
      </c>
      <c r="Z17" s="34">
        <f>I97</f>
        <v>408</v>
      </c>
      <c r="AA17" s="38">
        <f>I105</f>
        <v>0</v>
      </c>
      <c r="AB17">
        <f>SUM(O17:Z17)</f>
        <v>843</v>
      </c>
    </row>
    <row r="18" spans="1:28" ht="15.95" customHeight="1" x14ac:dyDescent="0.15">
      <c r="F18" s="39"/>
      <c r="G18" s="39"/>
      <c r="H18" s="39"/>
      <c r="I18" s="39"/>
    </row>
    <row r="19" spans="1:28" ht="15.95" customHeight="1" thickBot="1" x14ac:dyDescent="0.2">
      <c r="A19" t="s">
        <v>267</v>
      </c>
      <c r="L19" s="22" t="s">
        <v>14</v>
      </c>
    </row>
    <row r="20" spans="1:28" ht="15.95" customHeight="1" x14ac:dyDescent="0.15">
      <c r="A20" s="15" t="s">
        <v>158</v>
      </c>
      <c r="B20" s="16" t="s">
        <v>159</v>
      </c>
      <c r="C20" s="16" t="s">
        <v>160</v>
      </c>
      <c r="D20" s="16" t="s">
        <v>161</v>
      </c>
      <c r="E20" s="16" t="s">
        <v>162</v>
      </c>
      <c r="F20" s="16" t="s">
        <v>163</v>
      </c>
      <c r="G20" s="16" t="s">
        <v>164</v>
      </c>
      <c r="H20" s="16" t="s">
        <v>165</v>
      </c>
      <c r="I20" s="16" t="s">
        <v>166</v>
      </c>
      <c r="J20" s="17" t="s">
        <v>167</v>
      </c>
      <c r="K20" s="16" t="s">
        <v>4</v>
      </c>
      <c r="L20" s="18" t="s">
        <v>5</v>
      </c>
      <c r="R20" s="35" t="s">
        <v>458</v>
      </c>
      <c r="S20" s="35" t="s">
        <v>459</v>
      </c>
      <c r="T20" s="35" t="s">
        <v>460</v>
      </c>
      <c r="U20" s="99" t="s">
        <v>461</v>
      </c>
    </row>
    <row r="21" spans="1:28" ht="15.95" customHeight="1" x14ac:dyDescent="0.15">
      <c r="A21" s="19" t="s">
        <v>168</v>
      </c>
      <c r="B21" s="1">
        <v>4400</v>
      </c>
      <c r="C21" s="1">
        <v>4874</v>
      </c>
      <c r="D21" s="1">
        <v>5329</v>
      </c>
      <c r="E21" s="1">
        <f>SUM(C21:D21)</f>
        <v>10203</v>
      </c>
      <c r="F21" s="1">
        <v>7</v>
      </c>
      <c r="G21" s="1">
        <v>8</v>
      </c>
      <c r="H21" s="1">
        <v>17</v>
      </c>
      <c r="I21" s="1">
        <v>19</v>
      </c>
      <c r="J21" s="12">
        <v>1</v>
      </c>
      <c r="K21" s="59"/>
      <c r="L21" s="63"/>
      <c r="Q21" t="s">
        <v>10</v>
      </c>
      <c r="R21" s="35">
        <f>H２７年度!X16</f>
        <v>23</v>
      </c>
      <c r="S21" s="35">
        <f>H２７年度!Y16</f>
        <v>41</v>
      </c>
      <c r="T21" s="35">
        <f>H２７年度!Z16</f>
        <v>206</v>
      </c>
      <c r="U21" s="35">
        <f>SUM(R21:T21,O16:W16)</f>
        <v>638</v>
      </c>
    </row>
    <row r="22" spans="1:28" ht="15.95" customHeight="1" x14ac:dyDescent="0.15">
      <c r="A22" s="19" t="s">
        <v>169</v>
      </c>
      <c r="B22" s="1">
        <v>2456</v>
      </c>
      <c r="C22" s="1">
        <v>2696</v>
      </c>
      <c r="D22" s="1">
        <v>2991</v>
      </c>
      <c r="E22" s="1">
        <f>SUM(C22:D22)</f>
        <v>5687</v>
      </c>
      <c r="F22" s="1">
        <v>0</v>
      </c>
      <c r="G22" s="1">
        <v>5</v>
      </c>
      <c r="H22" s="1">
        <v>7</v>
      </c>
      <c r="I22" s="1">
        <v>7</v>
      </c>
      <c r="J22" s="12">
        <v>0</v>
      </c>
      <c r="K22" s="60"/>
      <c r="L22" s="64"/>
      <c r="Q22" t="s">
        <v>11</v>
      </c>
      <c r="R22" s="35">
        <f>H２７年度!X17</f>
        <v>32</v>
      </c>
      <c r="S22" s="35">
        <f>H２７年度!Y17</f>
        <v>38</v>
      </c>
      <c r="T22" s="35">
        <f>H２７年度!Z17</f>
        <v>445</v>
      </c>
      <c r="U22" s="35">
        <f>SUM(R22:T22,O17:W17)</f>
        <v>871</v>
      </c>
    </row>
    <row r="23" spans="1:28" ht="15.95" customHeight="1" x14ac:dyDescent="0.15">
      <c r="A23" s="19" t="s">
        <v>170</v>
      </c>
      <c r="B23" s="1">
        <v>3140</v>
      </c>
      <c r="C23" s="1">
        <v>3519</v>
      </c>
      <c r="D23" s="1">
        <v>3943</v>
      </c>
      <c r="E23" s="1">
        <f>SUM(C23:D23)</f>
        <v>7462</v>
      </c>
      <c r="F23" s="1">
        <v>7</v>
      </c>
      <c r="G23" s="1">
        <v>8</v>
      </c>
      <c r="H23" s="1">
        <v>9</v>
      </c>
      <c r="I23" s="1">
        <v>11</v>
      </c>
      <c r="J23" s="12">
        <v>0</v>
      </c>
      <c r="K23" s="60">
        <v>9745</v>
      </c>
      <c r="L23" s="64">
        <f>(ROUND(K23/E25,4))*100</f>
        <v>35.19</v>
      </c>
    </row>
    <row r="24" spans="1:28" ht="15.95" customHeight="1" thickBot="1" x14ac:dyDescent="0.2">
      <c r="A24" s="20" t="s">
        <v>171</v>
      </c>
      <c r="B24" s="1">
        <v>1674</v>
      </c>
      <c r="C24" s="1">
        <v>2099</v>
      </c>
      <c r="D24" s="1">
        <v>2242</v>
      </c>
      <c r="E24" s="1">
        <f>SUM(C24:D24)</f>
        <v>4341</v>
      </c>
      <c r="F24" s="1">
        <v>4</v>
      </c>
      <c r="G24" s="1">
        <v>3</v>
      </c>
      <c r="H24" s="1">
        <v>2</v>
      </c>
      <c r="I24" s="1">
        <v>4</v>
      </c>
      <c r="J24" s="12">
        <v>0</v>
      </c>
      <c r="K24" s="60"/>
      <c r="L24" s="64"/>
    </row>
    <row r="25" spans="1:28" ht="15.95" customHeight="1" thickBot="1" x14ac:dyDescent="0.2">
      <c r="A25" s="21" t="s">
        <v>172</v>
      </c>
      <c r="B25" s="2">
        <f t="shared" ref="B25:J25" si="4">SUM(B21:B24)</f>
        <v>11670</v>
      </c>
      <c r="C25" s="2">
        <f t="shared" si="4"/>
        <v>13188</v>
      </c>
      <c r="D25" s="2">
        <f t="shared" si="4"/>
        <v>14505</v>
      </c>
      <c r="E25" s="2">
        <f>SUM(E21:E24)</f>
        <v>27693</v>
      </c>
      <c r="F25" s="2">
        <f t="shared" si="4"/>
        <v>18</v>
      </c>
      <c r="G25" s="2">
        <f t="shared" si="4"/>
        <v>24</v>
      </c>
      <c r="H25" s="2">
        <f t="shared" si="4"/>
        <v>35</v>
      </c>
      <c r="I25" s="2">
        <f t="shared" si="4"/>
        <v>41</v>
      </c>
      <c r="J25" s="2">
        <f t="shared" si="4"/>
        <v>1</v>
      </c>
      <c r="K25" s="61"/>
      <c r="L25" s="65"/>
    </row>
    <row r="26" spans="1:28" ht="15.95" customHeight="1" x14ac:dyDescent="0.15"/>
    <row r="27" spans="1:28" ht="15.95" customHeight="1" thickBot="1" x14ac:dyDescent="0.2">
      <c r="A27" t="s">
        <v>268</v>
      </c>
      <c r="L27" s="22" t="s">
        <v>14</v>
      </c>
    </row>
    <row r="28" spans="1:28" ht="15.95" customHeight="1" x14ac:dyDescent="0.15">
      <c r="A28" s="15" t="s">
        <v>16</v>
      </c>
      <c r="B28" s="16" t="s">
        <v>0</v>
      </c>
      <c r="C28" s="16" t="s">
        <v>1</v>
      </c>
      <c r="D28" s="16" t="s">
        <v>2</v>
      </c>
      <c r="E28" s="16" t="s">
        <v>3</v>
      </c>
      <c r="F28" s="16" t="s">
        <v>12</v>
      </c>
      <c r="G28" s="16" t="s">
        <v>13</v>
      </c>
      <c r="H28" s="16" t="s">
        <v>10</v>
      </c>
      <c r="I28" s="16" t="s">
        <v>11</v>
      </c>
      <c r="J28" s="17" t="s">
        <v>15</v>
      </c>
      <c r="K28" s="16" t="s">
        <v>4</v>
      </c>
      <c r="L28" s="18" t="s">
        <v>5</v>
      </c>
    </row>
    <row r="29" spans="1:28" ht="15.95" customHeight="1" x14ac:dyDescent="0.15">
      <c r="A29" s="19" t="s">
        <v>6</v>
      </c>
      <c r="B29" s="1">
        <v>4388</v>
      </c>
      <c r="C29" s="1">
        <v>4861</v>
      </c>
      <c r="D29" s="1">
        <v>5326</v>
      </c>
      <c r="E29" s="1">
        <f>SUM(C29:D29)</f>
        <v>10187</v>
      </c>
      <c r="F29" s="1">
        <v>17</v>
      </c>
      <c r="G29" s="1">
        <v>10</v>
      </c>
      <c r="H29" s="1">
        <v>4</v>
      </c>
      <c r="I29" s="1">
        <v>28</v>
      </c>
      <c r="J29" s="12">
        <v>0</v>
      </c>
      <c r="K29" s="59"/>
      <c r="L29" s="63"/>
    </row>
    <row r="30" spans="1:28" ht="15.95" customHeight="1" x14ac:dyDescent="0.15">
      <c r="A30" s="19" t="s">
        <v>7</v>
      </c>
      <c r="B30" s="1">
        <v>2458</v>
      </c>
      <c r="C30" s="1">
        <v>2699</v>
      </c>
      <c r="D30" s="1">
        <v>2991</v>
      </c>
      <c r="E30" s="1">
        <f>SUM(C30:D30)</f>
        <v>5690</v>
      </c>
      <c r="F30" s="1">
        <v>3</v>
      </c>
      <c r="G30" s="1">
        <v>5</v>
      </c>
      <c r="H30" s="1">
        <v>5</v>
      </c>
      <c r="I30" s="1">
        <v>6</v>
      </c>
      <c r="J30" s="12">
        <v>0</v>
      </c>
      <c r="K30" s="60"/>
      <c r="L30" s="64"/>
    </row>
    <row r="31" spans="1:28" ht="15.95" customHeight="1" x14ac:dyDescent="0.15">
      <c r="A31" s="19" t="s">
        <v>8</v>
      </c>
      <c r="B31" s="1">
        <v>3134</v>
      </c>
      <c r="C31" s="1">
        <v>3505</v>
      </c>
      <c r="D31" s="1">
        <v>3933</v>
      </c>
      <c r="E31" s="1">
        <f>SUM(C31:D31)</f>
        <v>7438</v>
      </c>
      <c r="F31" s="1">
        <v>3</v>
      </c>
      <c r="G31" s="1">
        <v>11</v>
      </c>
      <c r="H31" s="1">
        <v>6</v>
      </c>
      <c r="I31" s="1">
        <v>15</v>
      </c>
      <c r="J31" s="12">
        <v>0</v>
      </c>
      <c r="K31" s="60">
        <v>9755</v>
      </c>
      <c r="L31" s="64">
        <f>(ROUND(K31/E33,4))*100</f>
        <v>35.270000000000003</v>
      </c>
    </row>
    <row r="32" spans="1:28" ht="15.95" customHeight="1" thickBot="1" x14ac:dyDescent="0.2">
      <c r="A32" s="20" t="s">
        <v>9</v>
      </c>
      <c r="B32" s="1">
        <v>1674</v>
      </c>
      <c r="C32" s="1">
        <v>2102</v>
      </c>
      <c r="D32" s="1">
        <v>2240</v>
      </c>
      <c r="E32" s="1">
        <f>SUM(C32:D32)</f>
        <v>4342</v>
      </c>
      <c r="F32" s="1">
        <v>2</v>
      </c>
      <c r="G32" s="1">
        <v>4</v>
      </c>
      <c r="H32" s="1">
        <v>8</v>
      </c>
      <c r="I32" s="1">
        <v>5</v>
      </c>
      <c r="J32" s="12">
        <v>0</v>
      </c>
      <c r="K32" s="60"/>
      <c r="L32" s="64"/>
    </row>
    <row r="33" spans="1:13" ht="15.95" customHeight="1" thickBot="1" x14ac:dyDescent="0.2">
      <c r="A33" s="21" t="s">
        <v>17</v>
      </c>
      <c r="B33" s="2">
        <f t="shared" ref="B33:J33" si="5">SUM(B29:B32)</f>
        <v>11654</v>
      </c>
      <c r="C33" s="2">
        <f t="shared" si="5"/>
        <v>13167</v>
      </c>
      <c r="D33" s="2">
        <f t="shared" si="5"/>
        <v>14490</v>
      </c>
      <c r="E33" s="2">
        <f>SUM(E29:E32)</f>
        <v>27657</v>
      </c>
      <c r="F33" s="2">
        <f t="shared" si="5"/>
        <v>25</v>
      </c>
      <c r="G33" s="2">
        <f t="shared" si="5"/>
        <v>30</v>
      </c>
      <c r="H33" s="2">
        <f t="shared" si="5"/>
        <v>23</v>
      </c>
      <c r="I33" s="2">
        <f t="shared" si="5"/>
        <v>54</v>
      </c>
      <c r="J33" s="2">
        <f t="shared" si="5"/>
        <v>0</v>
      </c>
      <c r="K33" s="61"/>
      <c r="L33" s="65"/>
    </row>
    <row r="34" spans="1:13" ht="15.95" customHeight="1" x14ac:dyDescent="0.15">
      <c r="K34" s="37"/>
      <c r="L34" s="26" t="str">
        <f>IF(K34=0,"",ROUND(K34/E33,4)*100)</f>
        <v/>
      </c>
    </row>
    <row r="35" spans="1:13" ht="15.95" customHeight="1" thickBot="1" x14ac:dyDescent="0.2">
      <c r="A35" t="s">
        <v>269</v>
      </c>
      <c r="L35" s="22" t="s">
        <v>14</v>
      </c>
    </row>
    <row r="36" spans="1:13" ht="15.95" customHeight="1" x14ac:dyDescent="0.15">
      <c r="A36" s="15" t="s">
        <v>185</v>
      </c>
      <c r="B36" s="16" t="s">
        <v>186</v>
      </c>
      <c r="C36" s="16" t="s">
        <v>187</v>
      </c>
      <c r="D36" s="16" t="s">
        <v>188</v>
      </c>
      <c r="E36" s="16" t="s">
        <v>189</v>
      </c>
      <c r="F36" s="41" t="s">
        <v>190</v>
      </c>
      <c r="G36" s="41" t="s">
        <v>191</v>
      </c>
      <c r="H36" s="41" t="s">
        <v>192</v>
      </c>
      <c r="I36" s="41" t="s">
        <v>193</v>
      </c>
      <c r="J36" s="42" t="s">
        <v>194</v>
      </c>
      <c r="K36" s="16" t="s">
        <v>4</v>
      </c>
      <c r="L36" s="18" t="s">
        <v>5</v>
      </c>
    </row>
    <row r="37" spans="1:13" ht="15.95" customHeight="1" x14ac:dyDescent="0.15">
      <c r="A37" s="19" t="s">
        <v>195</v>
      </c>
      <c r="B37" s="51">
        <v>4385</v>
      </c>
      <c r="C37" s="51">
        <v>4860</v>
      </c>
      <c r="D37" s="51">
        <v>5325</v>
      </c>
      <c r="E37" s="1">
        <f>SUM(C37:D37)</f>
        <v>10185</v>
      </c>
      <c r="F37" s="1">
        <v>8</v>
      </c>
      <c r="G37" s="1">
        <v>17</v>
      </c>
      <c r="H37" s="1">
        <v>21</v>
      </c>
      <c r="I37" s="1">
        <v>14</v>
      </c>
      <c r="J37" s="12">
        <v>-1</v>
      </c>
      <c r="K37" s="59"/>
      <c r="L37" s="63"/>
    </row>
    <row r="38" spans="1:13" ht="15.95" customHeight="1" x14ac:dyDescent="0.15">
      <c r="A38" s="19" t="s">
        <v>196</v>
      </c>
      <c r="B38" s="51">
        <v>2452</v>
      </c>
      <c r="C38" s="51">
        <v>2692</v>
      </c>
      <c r="D38" s="51">
        <v>2981</v>
      </c>
      <c r="E38" s="1">
        <f>SUM(C38:D38)</f>
        <v>5673</v>
      </c>
      <c r="F38" s="1">
        <v>3</v>
      </c>
      <c r="G38" s="1">
        <v>14</v>
      </c>
      <c r="H38" s="1">
        <v>5</v>
      </c>
      <c r="I38" s="1">
        <v>12</v>
      </c>
      <c r="J38" s="12">
        <v>1</v>
      </c>
      <c r="K38" s="60"/>
      <c r="L38" s="64"/>
    </row>
    <row r="39" spans="1:13" ht="15.95" customHeight="1" x14ac:dyDescent="0.15">
      <c r="A39" s="19" t="s">
        <v>197</v>
      </c>
      <c r="B39" s="51">
        <v>3133</v>
      </c>
      <c r="C39" s="51">
        <v>3509</v>
      </c>
      <c r="D39" s="51">
        <v>3925</v>
      </c>
      <c r="E39" s="1">
        <f>SUM(C39:D39)</f>
        <v>7434</v>
      </c>
      <c r="F39" s="1">
        <v>5</v>
      </c>
      <c r="G39" s="1">
        <v>9</v>
      </c>
      <c r="H39" s="1">
        <v>11</v>
      </c>
      <c r="I39" s="1">
        <v>10</v>
      </c>
      <c r="J39" s="12">
        <v>1</v>
      </c>
      <c r="K39" s="60">
        <v>9735</v>
      </c>
      <c r="L39" s="64">
        <f>(ROUND(K39/E41,4))*100</f>
        <v>35.229999999999997</v>
      </c>
    </row>
    <row r="40" spans="1:13" ht="15.95" customHeight="1" thickBot="1" x14ac:dyDescent="0.2">
      <c r="A40" s="20" t="s">
        <v>198</v>
      </c>
      <c r="B40" s="52">
        <v>1671</v>
      </c>
      <c r="C40" s="52">
        <v>2102</v>
      </c>
      <c r="D40" s="52">
        <v>2237</v>
      </c>
      <c r="E40" s="53">
        <f>SUM(C40:D40)</f>
        <v>4339</v>
      </c>
      <c r="F40" s="1">
        <v>3</v>
      </c>
      <c r="G40" s="1">
        <v>3</v>
      </c>
      <c r="H40" s="1">
        <v>1</v>
      </c>
      <c r="I40" s="1">
        <v>5</v>
      </c>
      <c r="J40" s="12">
        <v>0</v>
      </c>
      <c r="K40" s="60"/>
      <c r="L40" s="64"/>
    </row>
    <row r="41" spans="1:13" ht="15.95" customHeight="1" thickBot="1" x14ac:dyDescent="0.2">
      <c r="A41" s="21" t="s">
        <v>199</v>
      </c>
      <c r="B41" s="2">
        <f t="shared" ref="B41:J41" si="6">SUM(B37:B40)</f>
        <v>11641</v>
      </c>
      <c r="C41" s="2">
        <f t="shared" si="6"/>
        <v>13163</v>
      </c>
      <c r="D41" s="2">
        <f t="shared" si="6"/>
        <v>14468</v>
      </c>
      <c r="E41" s="2">
        <f>SUM(E37:E40)</f>
        <v>27631</v>
      </c>
      <c r="F41" s="2">
        <f t="shared" si="6"/>
        <v>19</v>
      </c>
      <c r="G41" s="2">
        <f t="shared" si="6"/>
        <v>43</v>
      </c>
      <c r="H41" s="2">
        <f t="shared" si="6"/>
        <v>38</v>
      </c>
      <c r="I41" s="2">
        <f t="shared" si="6"/>
        <v>41</v>
      </c>
      <c r="J41" s="2">
        <f t="shared" si="6"/>
        <v>1</v>
      </c>
      <c r="K41" s="61"/>
      <c r="L41" s="65"/>
    </row>
    <row r="42" spans="1:13" ht="15.95" customHeight="1" x14ac:dyDescent="0.15">
      <c r="F42" s="39"/>
      <c r="G42" s="39"/>
      <c r="H42" s="39"/>
      <c r="I42" s="39"/>
      <c r="J42" s="40"/>
    </row>
    <row r="43" spans="1:13" ht="15.95" customHeight="1" thickBot="1" x14ac:dyDescent="0.2">
      <c r="A43" t="s">
        <v>270</v>
      </c>
      <c r="L43" s="22" t="s">
        <v>14</v>
      </c>
    </row>
    <row r="44" spans="1:13" ht="15.95" customHeight="1" x14ac:dyDescent="0.15">
      <c r="A44" s="15" t="s">
        <v>16</v>
      </c>
      <c r="B44" s="16" t="s">
        <v>0</v>
      </c>
      <c r="C44" s="16" t="s">
        <v>1</v>
      </c>
      <c r="D44" s="16" t="s">
        <v>2</v>
      </c>
      <c r="E44" s="16" t="s">
        <v>3</v>
      </c>
      <c r="F44" s="16" t="s">
        <v>12</v>
      </c>
      <c r="G44" s="16" t="s">
        <v>13</v>
      </c>
      <c r="H44" s="16" t="s">
        <v>10</v>
      </c>
      <c r="I44" s="16" t="s">
        <v>11</v>
      </c>
      <c r="J44" s="17" t="s">
        <v>15</v>
      </c>
      <c r="K44" s="16" t="s">
        <v>4</v>
      </c>
      <c r="L44" s="18" t="s">
        <v>5</v>
      </c>
    </row>
    <row r="45" spans="1:13" ht="15.95" customHeight="1" x14ac:dyDescent="0.15">
      <c r="A45" s="19" t="s">
        <v>6</v>
      </c>
      <c r="B45" s="1">
        <v>4389</v>
      </c>
      <c r="C45" s="1">
        <v>4858</v>
      </c>
      <c r="D45" s="1">
        <v>5329</v>
      </c>
      <c r="E45" s="1">
        <f>SUM(C45:D45)</f>
        <v>10187</v>
      </c>
      <c r="F45" s="1">
        <v>7</v>
      </c>
      <c r="G45" s="1">
        <v>8</v>
      </c>
      <c r="H45" s="1">
        <v>14</v>
      </c>
      <c r="I45" s="1">
        <v>17</v>
      </c>
      <c r="J45" s="12">
        <v>0</v>
      </c>
      <c r="K45" s="59"/>
      <c r="L45" s="63"/>
    </row>
    <row r="46" spans="1:13" ht="15.95" customHeight="1" x14ac:dyDescent="0.15">
      <c r="A46" s="19" t="s">
        <v>7</v>
      </c>
      <c r="B46" s="1">
        <v>2452</v>
      </c>
      <c r="C46" s="1">
        <v>2697</v>
      </c>
      <c r="D46" s="1">
        <v>2980</v>
      </c>
      <c r="E46" s="1">
        <f>SUM(C46:D46)</f>
        <v>5677</v>
      </c>
      <c r="F46" s="1">
        <v>8</v>
      </c>
      <c r="G46" s="1">
        <v>4</v>
      </c>
      <c r="H46" s="1">
        <v>9</v>
      </c>
      <c r="I46" s="1">
        <v>8</v>
      </c>
      <c r="J46" s="12">
        <v>0</v>
      </c>
      <c r="K46" s="60"/>
      <c r="L46" s="64"/>
    </row>
    <row r="47" spans="1:13" ht="15.95" customHeight="1" x14ac:dyDescent="0.15">
      <c r="A47" s="19" t="s">
        <v>8</v>
      </c>
      <c r="B47" s="1">
        <v>3143</v>
      </c>
      <c r="C47" s="1">
        <v>3518</v>
      </c>
      <c r="D47" s="1">
        <v>3922</v>
      </c>
      <c r="E47" s="1">
        <f>SUM(C47:D47)</f>
        <v>7440</v>
      </c>
      <c r="F47" s="1">
        <v>8</v>
      </c>
      <c r="G47" s="1">
        <v>4</v>
      </c>
      <c r="H47" s="1">
        <v>13</v>
      </c>
      <c r="I47" s="1">
        <v>6</v>
      </c>
      <c r="J47" s="12">
        <v>0</v>
      </c>
      <c r="K47" s="60">
        <v>9751</v>
      </c>
      <c r="L47" s="64">
        <f>(ROUND(K47/E49,4))*100</f>
        <v>35.270000000000003</v>
      </c>
    </row>
    <row r="48" spans="1:13" ht="15.95" customHeight="1" thickBot="1" x14ac:dyDescent="0.2">
      <c r="A48" s="20" t="s">
        <v>9</v>
      </c>
      <c r="B48" s="1">
        <v>1672</v>
      </c>
      <c r="C48" s="1">
        <v>2100</v>
      </c>
      <c r="D48" s="1">
        <v>2239</v>
      </c>
      <c r="E48" s="1">
        <f>SUM(C48:D48)</f>
        <v>4339</v>
      </c>
      <c r="F48" s="1">
        <v>4</v>
      </c>
      <c r="G48" s="1">
        <v>4</v>
      </c>
      <c r="H48" s="1">
        <v>4</v>
      </c>
      <c r="I48" s="1">
        <v>4</v>
      </c>
      <c r="J48" s="12">
        <v>0</v>
      </c>
      <c r="K48" s="60"/>
      <c r="L48" s="64"/>
      <c r="M48" s="58"/>
    </row>
    <row r="49" spans="1:13" ht="15.95" customHeight="1" thickBot="1" x14ac:dyDescent="0.2">
      <c r="A49" s="21" t="s">
        <v>17</v>
      </c>
      <c r="B49" s="2">
        <f t="shared" ref="B49:J49" si="7">SUM(B45:B48)</f>
        <v>11656</v>
      </c>
      <c r="C49" s="2">
        <f t="shared" si="7"/>
        <v>13173</v>
      </c>
      <c r="D49" s="2">
        <f t="shared" si="7"/>
        <v>14470</v>
      </c>
      <c r="E49" s="2">
        <f>SUM(E45:E48)</f>
        <v>27643</v>
      </c>
      <c r="F49" s="2">
        <f t="shared" si="7"/>
        <v>27</v>
      </c>
      <c r="G49" s="2">
        <f t="shared" si="7"/>
        <v>20</v>
      </c>
      <c r="H49" s="2">
        <f t="shared" si="7"/>
        <v>40</v>
      </c>
      <c r="I49" s="2">
        <f t="shared" si="7"/>
        <v>35</v>
      </c>
      <c r="J49" s="2">
        <f t="shared" si="7"/>
        <v>0</v>
      </c>
      <c r="K49" s="61"/>
      <c r="L49" s="65"/>
      <c r="M49" s="58"/>
    </row>
    <row r="51" spans="1:13" ht="15.95" customHeight="1" thickBot="1" x14ac:dyDescent="0.2">
      <c r="A51" t="s">
        <v>271</v>
      </c>
      <c r="L51" s="22" t="s">
        <v>14</v>
      </c>
    </row>
    <row r="52" spans="1:13" ht="15.95" customHeight="1" x14ac:dyDescent="0.15">
      <c r="A52" s="15" t="s">
        <v>185</v>
      </c>
      <c r="B52" s="16" t="s">
        <v>186</v>
      </c>
      <c r="C52" s="16" t="s">
        <v>187</v>
      </c>
      <c r="D52" s="16" t="s">
        <v>188</v>
      </c>
      <c r="E52" s="16" t="s">
        <v>189</v>
      </c>
      <c r="F52" s="16" t="s">
        <v>190</v>
      </c>
      <c r="G52" s="16" t="s">
        <v>191</v>
      </c>
      <c r="H52" s="16" t="s">
        <v>192</v>
      </c>
      <c r="I52" s="16" t="s">
        <v>193</v>
      </c>
      <c r="J52" s="17" t="s">
        <v>194</v>
      </c>
      <c r="K52" s="16" t="s">
        <v>4</v>
      </c>
      <c r="L52" s="18" t="s">
        <v>5</v>
      </c>
    </row>
    <row r="53" spans="1:13" ht="15.95" customHeight="1" x14ac:dyDescent="0.15">
      <c r="A53" s="19" t="s">
        <v>195</v>
      </c>
      <c r="B53" s="1">
        <v>4403</v>
      </c>
      <c r="C53" s="1">
        <v>4862</v>
      </c>
      <c r="D53" s="1">
        <v>5336</v>
      </c>
      <c r="E53" s="1">
        <f>SUM(C53:D53)</f>
        <v>10198</v>
      </c>
      <c r="F53" s="1">
        <v>13</v>
      </c>
      <c r="G53" s="1">
        <v>15</v>
      </c>
      <c r="H53" s="1">
        <v>20</v>
      </c>
      <c r="I53" s="1">
        <v>10</v>
      </c>
      <c r="J53" s="12">
        <v>0</v>
      </c>
      <c r="K53" s="59"/>
      <c r="L53" s="63"/>
    </row>
    <row r="54" spans="1:13" ht="15.95" customHeight="1" x14ac:dyDescent="0.15">
      <c r="A54" s="19" t="s">
        <v>196</v>
      </c>
      <c r="B54" s="1">
        <v>2449</v>
      </c>
      <c r="C54" s="1">
        <v>2689</v>
      </c>
      <c r="D54" s="1">
        <v>2976</v>
      </c>
      <c r="E54" s="1">
        <f>SUM(C54:D54)</f>
        <v>5665</v>
      </c>
      <c r="F54" s="1">
        <v>3</v>
      </c>
      <c r="G54" s="1">
        <v>9</v>
      </c>
      <c r="H54" s="1">
        <v>8</v>
      </c>
      <c r="I54" s="1">
        <v>12</v>
      </c>
      <c r="J54" s="12">
        <v>0</v>
      </c>
      <c r="K54" s="60"/>
      <c r="L54" s="64"/>
    </row>
    <row r="55" spans="1:13" ht="15.95" customHeight="1" x14ac:dyDescent="0.15">
      <c r="A55" s="19" t="s">
        <v>197</v>
      </c>
      <c r="B55" s="1">
        <v>3137</v>
      </c>
      <c r="C55" s="1">
        <v>3512</v>
      </c>
      <c r="D55" s="1">
        <v>3925</v>
      </c>
      <c r="E55" s="1">
        <f>SUM(C55:D55)</f>
        <v>7437</v>
      </c>
      <c r="F55" s="1">
        <v>4</v>
      </c>
      <c r="G55" s="1">
        <v>11</v>
      </c>
      <c r="H55" s="1">
        <v>7</v>
      </c>
      <c r="I55" s="1">
        <v>4</v>
      </c>
      <c r="J55" s="12">
        <v>1</v>
      </c>
      <c r="K55" s="60">
        <v>9749</v>
      </c>
      <c r="L55" s="64">
        <f>(ROUND(K55/E57,4))*100</f>
        <v>35.28</v>
      </c>
    </row>
    <row r="56" spans="1:13" ht="15.95" customHeight="1" thickBot="1" x14ac:dyDescent="0.2">
      <c r="A56" s="20" t="s">
        <v>198</v>
      </c>
      <c r="B56" s="1">
        <v>1669</v>
      </c>
      <c r="C56" s="1">
        <v>2095</v>
      </c>
      <c r="D56" s="1">
        <v>2238</v>
      </c>
      <c r="E56" s="1">
        <f>SUM(C56:D56)</f>
        <v>4333</v>
      </c>
      <c r="F56" s="1">
        <v>0</v>
      </c>
      <c r="G56" s="1">
        <v>3</v>
      </c>
      <c r="H56" s="1">
        <v>1</v>
      </c>
      <c r="I56" s="1">
        <v>3</v>
      </c>
      <c r="J56" s="12">
        <v>0</v>
      </c>
      <c r="K56" s="60"/>
      <c r="L56" s="64"/>
      <c r="M56" s="58"/>
    </row>
    <row r="57" spans="1:13" ht="15.95" customHeight="1" thickBot="1" x14ac:dyDescent="0.2">
      <c r="A57" s="21" t="s">
        <v>199</v>
      </c>
      <c r="B57" s="2">
        <f t="shared" ref="B57:J57" si="8">SUM(B53:B56)</f>
        <v>11658</v>
      </c>
      <c r="C57" s="2">
        <f t="shared" si="8"/>
        <v>13158</v>
      </c>
      <c r="D57" s="2">
        <f t="shared" si="8"/>
        <v>14475</v>
      </c>
      <c r="E57" s="2">
        <f>SUM(E53:E56)</f>
        <v>27633</v>
      </c>
      <c r="F57" s="2">
        <f t="shared" si="8"/>
        <v>20</v>
      </c>
      <c r="G57" s="2">
        <f t="shared" si="8"/>
        <v>38</v>
      </c>
      <c r="H57" s="2">
        <f t="shared" si="8"/>
        <v>36</v>
      </c>
      <c r="I57" s="2">
        <f t="shared" si="8"/>
        <v>29</v>
      </c>
      <c r="J57" s="2">
        <f t="shared" si="8"/>
        <v>1</v>
      </c>
      <c r="K57" s="61"/>
      <c r="L57" s="65"/>
      <c r="M57" s="58"/>
    </row>
    <row r="58" spans="1:13" ht="15.95" customHeight="1" x14ac:dyDescent="0.15"/>
    <row r="59" spans="1:13" ht="15.95" customHeight="1" thickBot="1" x14ac:dyDescent="0.2">
      <c r="A59" t="s">
        <v>272</v>
      </c>
      <c r="L59" s="22" t="s">
        <v>14</v>
      </c>
    </row>
    <row r="60" spans="1:13" ht="15.95" customHeight="1" x14ac:dyDescent="0.15">
      <c r="A60" s="15" t="s">
        <v>16</v>
      </c>
      <c r="B60" s="16" t="s">
        <v>0</v>
      </c>
      <c r="C60" s="16" t="s">
        <v>1</v>
      </c>
      <c r="D60" s="16" t="s">
        <v>2</v>
      </c>
      <c r="E60" s="16" t="s">
        <v>3</v>
      </c>
      <c r="F60" s="16" t="s">
        <v>12</v>
      </c>
      <c r="G60" s="16" t="s">
        <v>13</v>
      </c>
      <c r="H60" s="16" t="s">
        <v>10</v>
      </c>
      <c r="I60" s="16" t="s">
        <v>11</v>
      </c>
      <c r="J60" s="17" t="s">
        <v>15</v>
      </c>
      <c r="K60" s="16" t="s">
        <v>4</v>
      </c>
      <c r="L60" s="18" t="s">
        <v>5</v>
      </c>
    </row>
    <row r="61" spans="1:13" ht="15.95" customHeight="1" x14ac:dyDescent="0.15">
      <c r="A61" s="19" t="s">
        <v>195</v>
      </c>
      <c r="B61" s="1">
        <v>4399</v>
      </c>
      <c r="C61" s="1">
        <v>4861</v>
      </c>
      <c r="D61" s="1">
        <v>5337</v>
      </c>
      <c r="E61" s="1">
        <f>SUM(C61:D61)</f>
        <v>10198</v>
      </c>
      <c r="F61" s="1">
        <v>5</v>
      </c>
      <c r="G61" s="1">
        <v>9</v>
      </c>
      <c r="H61" s="1">
        <v>13</v>
      </c>
      <c r="I61" s="1">
        <v>10</v>
      </c>
      <c r="J61" s="12">
        <v>0</v>
      </c>
      <c r="K61" s="59"/>
      <c r="L61" s="63"/>
    </row>
    <row r="62" spans="1:13" ht="15.95" customHeight="1" x14ac:dyDescent="0.15">
      <c r="A62" s="19" t="s">
        <v>196</v>
      </c>
      <c r="B62" s="1">
        <v>2446</v>
      </c>
      <c r="C62" s="1">
        <v>2691</v>
      </c>
      <c r="D62" s="1">
        <v>2972</v>
      </c>
      <c r="E62" s="1">
        <f>SUM(C62:D62)</f>
        <v>5663</v>
      </c>
      <c r="F62" s="1">
        <v>1</v>
      </c>
      <c r="G62" s="1">
        <v>10</v>
      </c>
      <c r="H62" s="1">
        <v>5</v>
      </c>
      <c r="I62" s="1">
        <v>2</v>
      </c>
      <c r="J62" s="12">
        <v>0</v>
      </c>
      <c r="K62" s="60"/>
      <c r="L62" s="64"/>
    </row>
    <row r="63" spans="1:13" ht="15.95" customHeight="1" x14ac:dyDescent="0.15">
      <c r="A63" s="19" t="s">
        <v>197</v>
      </c>
      <c r="B63" s="1">
        <v>3139</v>
      </c>
      <c r="C63" s="1">
        <v>3511</v>
      </c>
      <c r="D63" s="1">
        <v>3917</v>
      </c>
      <c r="E63" s="1">
        <f>SUM(C63:D63)</f>
        <v>7428</v>
      </c>
      <c r="F63" s="1">
        <v>3</v>
      </c>
      <c r="G63" s="1">
        <v>10</v>
      </c>
      <c r="H63" s="1">
        <v>4</v>
      </c>
      <c r="I63" s="1">
        <v>5</v>
      </c>
      <c r="J63" s="12">
        <v>0</v>
      </c>
      <c r="K63" s="60">
        <v>9755</v>
      </c>
      <c r="L63" s="64">
        <f>(ROUND(K63/E65,4))*100</f>
        <v>35.32</v>
      </c>
    </row>
    <row r="64" spans="1:13" ht="15.95" customHeight="1" thickBot="1" x14ac:dyDescent="0.2">
      <c r="A64" s="20" t="s">
        <v>198</v>
      </c>
      <c r="B64" s="1">
        <v>1666</v>
      </c>
      <c r="C64" s="1">
        <v>2093</v>
      </c>
      <c r="D64" s="1">
        <v>2235</v>
      </c>
      <c r="E64" s="1">
        <f>SUM(C64:D64)</f>
        <v>4328</v>
      </c>
      <c r="F64" s="1">
        <v>0</v>
      </c>
      <c r="G64" s="1">
        <v>2</v>
      </c>
      <c r="H64" s="1">
        <v>2</v>
      </c>
      <c r="I64" s="1">
        <v>1</v>
      </c>
      <c r="J64" s="12">
        <v>0</v>
      </c>
      <c r="K64" s="60"/>
      <c r="L64" s="64"/>
      <c r="M64" s="58"/>
    </row>
    <row r="65" spans="1:13" ht="15.95" customHeight="1" thickBot="1" x14ac:dyDescent="0.2">
      <c r="A65" s="21" t="s">
        <v>17</v>
      </c>
      <c r="B65" s="2">
        <f t="shared" ref="B65:J65" si="9">SUM(B61:B64)</f>
        <v>11650</v>
      </c>
      <c r="C65" s="2">
        <f t="shared" si="9"/>
        <v>13156</v>
      </c>
      <c r="D65" s="2">
        <f t="shared" si="9"/>
        <v>14461</v>
      </c>
      <c r="E65" s="2">
        <f>SUM(E61:E64)</f>
        <v>27617</v>
      </c>
      <c r="F65" s="2">
        <f t="shared" si="9"/>
        <v>9</v>
      </c>
      <c r="G65" s="2">
        <f t="shared" si="9"/>
        <v>31</v>
      </c>
      <c r="H65" s="2">
        <f t="shared" si="9"/>
        <v>24</v>
      </c>
      <c r="I65" s="2">
        <f t="shared" si="9"/>
        <v>18</v>
      </c>
      <c r="J65" s="2">
        <f t="shared" si="9"/>
        <v>0</v>
      </c>
      <c r="K65" s="61"/>
      <c r="L65" s="65"/>
      <c r="M65" s="58"/>
    </row>
    <row r="66" spans="1:13" ht="15.95" customHeight="1" x14ac:dyDescent="0.15"/>
    <row r="67" spans="1:13" ht="15.95" customHeight="1" thickBot="1" x14ac:dyDescent="0.2">
      <c r="A67" t="s">
        <v>273</v>
      </c>
      <c r="L67" s="22" t="s">
        <v>14</v>
      </c>
    </row>
    <row r="68" spans="1:13" ht="15.95" customHeight="1" x14ac:dyDescent="0.15">
      <c r="A68" s="15" t="s">
        <v>185</v>
      </c>
      <c r="B68" s="16" t="s">
        <v>186</v>
      </c>
      <c r="C68" s="16" t="s">
        <v>187</v>
      </c>
      <c r="D68" s="16" t="s">
        <v>188</v>
      </c>
      <c r="E68" s="16" t="s">
        <v>189</v>
      </c>
      <c r="F68" s="16" t="s">
        <v>190</v>
      </c>
      <c r="G68" s="16" t="s">
        <v>191</v>
      </c>
      <c r="H68" s="16" t="s">
        <v>192</v>
      </c>
      <c r="I68" s="16" t="s">
        <v>193</v>
      </c>
      <c r="J68" s="17" t="s">
        <v>194</v>
      </c>
      <c r="K68" s="16" t="s">
        <v>4</v>
      </c>
      <c r="L68" s="18" t="s">
        <v>5</v>
      </c>
    </row>
    <row r="69" spans="1:13" ht="15.95" customHeight="1" x14ac:dyDescent="0.15">
      <c r="A69" s="19" t="s">
        <v>195</v>
      </c>
      <c r="B69" s="1">
        <v>4392</v>
      </c>
      <c r="C69" s="1">
        <v>4849</v>
      </c>
      <c r="D69" s="1">
        <v>5333</v>
      </c>
      <c r="E69" s="1">
        <f>SUM(C69:D69)</f>
        <v>10182</v>
      </c>
      <c r="F69" s="1">
        <v>8</v>
      </c>
      <c r="G69" s="1">
        <v>15</v>
      </c>
      <c r="H69" s="1">
        <v>5</v>
      </c>
      <c r="I69" s="1">
        <v>19</v>
      </c>
      <c r="J69" s="12">
        <v>0</v>
      </c>
      <c r="K69" s="59"/>
      <c r="L69" s="63"/>
    </row>
    <row r="70" spans="1:13" ht="15.95" customHeight="1" x14ac:dyDescent="0.15">
      <c r="A70" s="19" t="s">
        <v>196</v>
      </c>
      <c r="B70" s="1">
        <v>2439</v>
      </c>
      <c r="C70" s="1">
        <v>2692</v>
      </c>
      <c r="D70" s="1">
        <v>2961</v>
      </c>
      <c r="E70" s="1">
        <f>SUM(C70:D70)</f>
        <v>5653</v>
      </c>
      <c r="F70" s="1">
        <v>5</v>
      </c>
      <c r="G70" s="1">
        <v>13</v>
      </c>
      <c r="H70" s="1">
        <v>4</v>
      </c>
      <c r="I70" s="1">
        <v>6</v>
      </c>
      <c r="J70" s="12">
        <v>0</v>
      </c>
      <c r="K70" s="60"/>
      <c r="L70" s="64"/>
    </row>
    <row r="71" spans="1:13" ht="15.95" customHeight="1" x14ac:dyDescent="0.15">
      <c r="A71" s="19" t="s">
        <v>197</v>
      </c>
      <c r="B71" s="1">
        <v>3136</v>
      </c>
      <c r="C71" s="1">
        <v>3503</v>
      </c>
      <c r="D71" s="1">
        <v>3911</v>
      </c>
      <c r="E71" s="1">
        <f>SUM(C71:D71)</f>
        <v>7414</v>
      </c>
      <c r="F71" s="1">
        <v>1</v>
      </c>
      <c r="G71" s="1">
        <v>13</v>
      </c>
      <c r="H71" s="1">
        <v>5</v>
      </c>
      <c r="I71" s="1">
        <v>7</v>
      </c>
      <c r="J71" s="12">
        <v>0</v>
      </c>
      <c r="K71" s="60">
        <v>9748</v>
      </c>
      <c r="L71" s="64">
        <f>(ROUND(K71/E73,4))*100</f>
        <v>35.36</v>
      </c>
    </row>
    <row r="72" spans="1:13" ht="15.95" customHeight="1" thickBot="1" x14ac:dyDescent="0.2">
      <c r="A72" s="20" t="s">
        <v>198</v>
      </c>
      <c r="B72" s="1">
        <v>1668</v>
      </c>
      <c r="C72" s="1">
        <v>2092</v>
      </c>
      <c r="D72" s="1">
        <v>2230</v>
      </c>
      <c r="E72" s="1">
        <f>SUM(C72:D72)</f>
        <v>4322</v>
      </c>
      <c r="F72" s="1">
        <v>3</v>
      </c>
      <c r="G72" s="1">
        <v>4</v>
      </c>
      <c r="H72" s="1">
        <v>2</v>
      </c>
      <c r="I72" s="1">
        <v>2</v>
      </c>
      <c r="J72" s="12">
        <v>0</v>
      </c>
      <c r="K72" s="60"/>
      <c r="L72" s="64"/>
      <c r="M72" s="58"/>
    </row>
    <row r="73" spans="1:13" ht="15.95" customHeight="1" thickBot="1" x14ac:dyDescent="0.2">
      <c r="A73" s="21" t="s">
        <v>199</v>
      </c>
      <c r="B73" s="2">
        <f>SUM(B69:B72)</f>
        <v>11635</v>
      </c>
      <c r="C73" s="2">
        <f t="shared" ref="C73:J73" si="10">SUM(C69:C72)</f>
        <v>13136</v>
      </c>
      <c r="D73" s="2">
        <f t="shared" si="10"/>
        <v>14435</v>
      </c>
      <c r="E73" s="2">
        <f>SUM(E69:E72)</f>
        <v>27571</v>
      </c>
      <c r="F73" s="2">
        <f t="shared" si="10"/>
        <v>17</v>
      </c>
      <c r="G73" s="2">
        <f t="shared" si="10"/>
        <v>45</v>
      </c>
      <c r="H73" s="2">
        <f t="shared" si="10"/>
        <v>16</v>
      </c>
      <c r="I73" s="2">
        <f t="shared" si="10"/>
        <v>34</v>
      </c>
      <c r="J73" s="2">
        <f t="shared" si="10"/>
        <v>0</v>
      </c>
      <c r="K73" s="61"/>
      <c r="L73" s="65"/>
      <c r="M73" s="58"/>
    </row>
    <row r="74" spans="1:13" ht="15.95" customHeight="1" x14ac:dyDescent="0.15"/>
    <row r="75" spans="1:13" ht="15.95" customHeight="1" thickBot="1" x14ac:dyDescent="0.2">
      <c r="A75" t="s">
        <v>274</v>
      </c>
      <c r="L75" s="22" t="s">
        <v>14</v>
      </c>
    </row>
    <row r="76" spans="1:13" ht="15.95" customHeight="1" x14ac:dyDescent="0.15">
      <c r="A76" s="15" t="s">
        <v>16</v>
      </c>
      <c r="B76" s="16" t="s">
        <v>0</v>
      </c>
      <c r="C76" s="16" t="s">
        <v>1</v>
      </c>
      <c r="D76" s="16" t="s">
        <v>2</v>
      </c>
      <c r="E76" s="16" t="s">
        <v>3</v>
      </c>
      <c r="F76" s="16" t="s">
        <v>12</v>
      </c>
      <c r="G76" s="16" t="s">
        <v>13</v>
      </c>
      <c r="H76" s="16" t="s">
        <v>10</v>
      </c>
      <c r="I76" s="16" t="s">
        <v>11</v>
      </c>
      <c r="J76" s="17" t="s">
        <v>15</v>
      </c>
      <c r="K76" s="16" t="s">
        <v>4</v>
      </c>
      <c r="L76" s="18" t="s">
        <v>5</v>
      </c>
    </row>
    <row r="77" spans="1:13" ht="15.95" customHeight="1" x14ac:dyDescent="0.15">
      <c r="A77" s="19" t="s">
        <v>6</v>
      </c>
      <c r="B77" s="1">
        <v>4396</v>
      </c>
      <c r="C77" s="1">
        <v>4839</v>
      </c>
      <c r="D77" s="1">
        <v>5323</v>
      </c>
      <c r="E77" s="1">
        <f>SUM(C77:D77)</f>
        <v>10162</v>
      </c>
      <c r="F77" s="1">
        <v>3</v>
      </c>
      <c r="G77" s="1">
        <v>13</v>
      </c>
      <c r="H77" s="1">
        <v>10</v>
      </c>
      <c r="I77" s="1">
        <v>16</v>
      </c>
      <c r="J77" s="12">
        <v>0</v>
      </c>
      <c r="K77" s="59"/>
      <c r="L77" s="63"/>
    </row>
    <row r="78" spans="1:13" ht="15.95" customHeight="1" x14ac:dyDescent="0.15">
      <c r="A78" s="19" t="s">
        <v>7</v>
      </c>
      <c r="B78" s="1">
        <v>2436</v>
      </c>
      <c r="C78" s="1">
        <v>2688</v>
      </c>
      <c r="D78" s="1">
        <v>2956</v>
      </c>
      <c r="E78" s="1">
        <f>SUM(C78:D78)</f>
        <v>5644</v>
      </c>
      <c r="F78" s="1">
        <v>1</v>
      </c>
      <c r="G78" s="1">
        <v>12</v>
      </c>
      <c r="H78" s="1">
        <v>9</v>
      </c>
      <c r="I78" s="1">
        <v>7</v>
      </c>
      <c r="J78" s="12">
        <v>0</v>
      </c>
      <c r="K78" s="60"/>
      <c r="L78" s="64"/>
    </row>
    <row r="79" spans="1:13" ht="15.95" customHeight="1" x14ac:dyDescent="0.15">
      <c r="A79" s="19" t="s">
        <v>8</v>
      </c>
      <c r="B79" s="1">
        <v>3134</v>
      </c>
      <c r="C79" s="1">
        <v>3505</v>
      </c>
      <c r="D79" s="1">
        <v>3913</v>
      </c>
      <c r="E79" s="1">
        <f>SUM(C79:D79)</f>
        <v>7418</v>
      </c>
      <c r="F79" s="1">
        <v>9</v>
      </c>
      <c r="G79" s="1">
        <v>15</v>
      </c>
      <c r="H79" s="1">
        <v>14</v>
      </c>
      <c r="I79" s="1">
        <v>10</v>
      </c>
      <c r="J79" s="12">
        <v>0</v>
      </c>
      <c r="K79" s="60">
        <v>9763</v>
      </c>
      <c r="L79" s="64">
        <f>(ROUND(K79/E81,4))*100</f>
        <v>35.449999999999996</v>
      </c>
    </row>
    <row r="80" spans="1:13" ht="15.95" customHeight="1" thickBot="1" x14ac:dyDescent="0.2">
      <c r="A80" s="20" t="s">
        <v>9</v>
      </c>
      <c r="B80" s="1">
        <v>1664</v>
      </c>
      <c r="C80" s="1">
        <v>2088</v>
      </c>
      <c r="D80" s="1">
        <v>2228</v>
      </c>
      <c r="E80" s="1">
        <f>SUM(C80:D80)</f>
        <v>4316</v>
      </c>
      <c r="F80" s="1">
        <v>3</v>
      </c>
      <c r="G80" s="1">
        <v>4</v>
      </c>
      <c r="H80" s="1">
        <v>2</v>
      </c>
      <c r="I80" s="1">
        <v>4</v>
      </c>
      <c r="J80" s="12">
        <v>0</v>
      </c>
      <c r="K80" s="60"/>
      <c r="L80" s="64"/>
      <c r="M80" s="58"/>
    </row>
    <row r="81" spans="1:13" ht="15.95" customHeight="1" thickBot="1" x14ac:dyDescent="0.2">
      <c r="A81" s="21" t="s">
        <v>17</v>
      </c>
      <c r="B81" s="2">
        <f t="shared" ref="B81:J81" si="11">SUM(B77:B80)</f>
        <v>11630</v>
      </c>
      <c r="C81" s="2">
        <f t="shared" si="11"/>
        <v>13120</v>
      </c>
      <c r="D81" s="2">
        <f>SUM(D77:D80)</f>
        <v>14420</v>
      </c>
      <c r="E81" s="2">
        <f t="shared" si="11"/>
        <v>27540</v>
      </c>
      <c r="F81" s="2">
        <f t="shared" si="11"/>
        <v>16</v>
      </c>
      <c r="G81" s="2">
        <f t="shared" si="11"/>
        <v>44</v>
      </c>
      <c r="H81" s="2">
        <f t="shared" si="11"/>
        <v>35</v>
      </c>
      <c r="I81" s="2">
        <f t="shared" si="11"/>
        <v>37</v>
      </c>
      <c r="J81" s="2">
        <f t="shared" si="11"/>
        <v>0</v>
      </c>
      <c r="K81" s="61"/>
      <c r="L81" s="65"/>
      <c r="M81" s="58"/>
    </row>
    <row r="83" spans="1:13" ht="15.95" customHeight="1" thickBot="1" x14ac:dyDescent="0.2">
      <c r="A83" t="s">
        <v>275</v>
      </c>
      <c r="L83" s="22" t="s">
        <v>14</v>
      </c>
    </row>
    <row r="84" spans="1:13" ht="15.95" customHeight="1" x14ac:dyDescent="0.15">
      <c r="A84" s="15" t="s">
        <v>185</v>
      </c>
      <c r="B84" s="16" t="s">
        <v>186</v>
      </c>
      <c r="C84" s="16" t="s">
        <v>187</v>
      </c>
      <c r="D84" s="16" t="s">
        <v>188</v>
      </c>
      <c r="E84" s="16" t="s">
        <v>189</v>
      </c>
      <c r="F84" s="16" t="s">
        <v>190</v>
      </c>
      <c r="G84" s="16" t="s">
        <v>191</v>
      </c>
      <c r="H84" s="16" t="s">
        <v>192</v>
      </c>
      <c r="I84" s="16" t="s">
        <v>193</v>
      </c>
      <c r="J84" s="17" t="s">
        <v>194</v>
      </c>
      <c r="K84" s="16" t="s">
        <v>202</v>
      </c>
      <c r="L84" s="18" t="s">
        <v>5</v>
      </c>
    </row>
    <row r="85" spans="1:13" ht="15.95" customHeight="1" x14ac:dyDescent="0.15">
      <c r="A85" s="19" t="s">
        <v>195</v>
      </c>
      <c r="B85" s="1">
        <v>4392</v>
      </c>
      <c r="C85" s="1">
        <v>4839</v>
      </c>
      <c r="D85" s="1">
        <v>5313</v>
      </c>
      <c r="E85" s="1">
        <f>SUM(C85:D85)</f>
        <v>10152</v>
      </c>
      <c r="F85" s="1">
        <v>3</v>
      </c>
      <c r="G85" s="1">
        <v>9</v>
      </c>
      <c r="H85" s="1">
        <v>14</v>
      </c>
      <c r="I85" s="1">
        <v>21</v>
      </c>
      <c r="J85" s="12">
        <v>2</v>
      </c>
      <c r="K85" s="59"/>
      <c r="L85" s="63"/>
    </row>
    <row r="86" spans="1:13" ht="15.95" customHeight="1" x14ac:dyDescent="0.15">
      <c r="A86" s="19" t="s">
        <v>196</v>
      </c>
      <c r="B86" s="1">
        <v>2432</v>
      </c>
      <c r="C86" s="1">
        <v>2686</v>
      </c>
      <c r="D86" s="1">
        <v>2946</v>
      </c>
      <c r="E86" s="1">
        <f>SUM(C86:D86)</f>
        <v>5632</v>
      </c>
      <c r="F86" s="1">
        <v>2</v>
      </c>
      <c r="G86" s="1">
        <v>13</v>
      </c>
      <c r="H86" s="1">
        <v>3</v>
      </c>
      <c r="I86" s="1">
        <v>5</v>
      </c>
      <c r="J86" s="12">
        <v>0</v>
      </c>
      <c r="K86" s="60"/>
      <c r="L86" s="64"/>
    </row>
    <row r="87" spans="1:13" ht="15.95" customHeight="1" x14ac:dyDescent="0.15">
      <c r="A87" s="19" t="s">
        <v>197</v>
      </c>
      <c r="B87" s="1">
        <v>3132</v>
      </c>
      <c r="C87" s="1">
        <v>3494</v>
      </c>
      <c r="D87" s="1">
        <v>3907</v>
      </c>
      <c r="E87" s="1">
        <f>SUM(C87:D87)</f>
        <v>7401</v>
      </c>
      <c r="F87" s="1">
        <v>2</v>
      </c>
      <c r="G87" s="1">
        <v>13</v>
      </c>
      <c r="H87" s="1">
        <v>5</v>
      </c>
      <c r="I87" s="1">
        <v>8</v>
      </c>
      <c r="J87" s="12">
        <v>0</v>
      </c>
      <c r="K87" s="60">
        <v>9745</v>
      </c>
      <c r="L87" s="64">
        <f>(ROUND(K87/E89,4))*100</f>
        <v>35.449999999999996</v>
      </c>
    </row>
    <row r="88" spans="1:13" ht="15.95" customHeight="1" thickBot="1" x14ac:dyDescent="0.2">
      <c r="A88" s="20" t="s">
        <v>198</v>
      </c>
      <c r="B88" s="1">
        <v>1660</v>
      </c>
      <c r="C88" s="1">
        <v>2084</v>
      </c>
      <c r="D88" s="1">
        <v>2219</v>
      </c>
      <c r="E88" s="1">
        <f>SUM(C88:D88)</f>
        <v>4303</v>
      </c>
      <c r="F88" s="1">
        <v>2</v>
      </c>
      <c r="G88" s="1">
        <v>10</v>
      </c>
      <c r="H88" s="1">
        <v>2</v>
      </c>
      <c r="I88" s="1">
        <v>8</v>
      </c>
      <c r="J88" s="12">
        <v>0</v>
      </c>
      <c r="K88" s="60"/>
      <c r="L88" s="64"/>
      <c r="M88" s="58"/>
    </row>
    <row r="89" spans="1:13" ht="15.95" customHeight="1" thickBot="1" x14ac:dyDescent="0.2">
      <c r="A89" s="21" t="s">
        <v>199</v>
      </c>
      <c r="B89" s="2">
        <f t="shared" ref="B89:J89" si="12">SUM(B85:B88)</f>
        <v>11616</v>
      </c>
      <c r="C89" s="2">
        <f t="shared" si="12"/>
        <v>13103</v>
      </c>
      <c r="D89" s="2">
        <f t="shared" si="12"/>
        <v>14385</v>
      </c>
      <c r="E89" s="2">
        <f t="shared" si="12"/>
        <v>27488</v>
      </c>
      <c r="F89" s="2">
        <f t="shared" si="12"/>
        <v>9</v>
      </c>
      <c r="G89" s="2">
        <f t="shared" si="12"/>
        <v>45</v>
      </c>
      <c r="H89" s="2">
        <f t="shared" si="12"/>
        <v>24</v>
      </c>
      <c r="I89" s="2">
        <f t="shared" si="12"/>
        <v>42</v>
      </c>
      <c r="J89" s="2">
        <f t="shared" si="12"/>
        <v>2</v>
      </c>
      <c r="K89" s="61"/>
      <c r="L89" s="65"/>
      <c r="M89" s="58"/>
    </row>
    <row r="90" spans="1:13" ht="15.95" customHeight="1" x14ac:dyDescent="0.15"/>
    <row r="91" spans="1:13" ht="15.95" customHeight="1" thickBot="1" x14ac:dyDescent="0.2">
      <c r="A91" t="s">
        <v>276</v>
      </c>
      <c r="L91" s="22" t="s">
        <v>14</v>
      </c>
    </row>
    <row r="92" spans="1:13" ht="15.95" customHeight="1" x14ac:dyDescent="0.15">
      <c r="A92" s="15" t="s">
        <v>16</v>
      </c>
      <c r="B92" s="16" t="s">
        <v>0</v>
      </c>
      <c r="C92" s="16" t="s">
        <v>1</v>
      </c>
      <c r="D92" s="16" t="s">
        <v>2</v>
      </c>
      <c r="E92" s="16" t="s">
        <v>3</v>
      </c>
      <c r="F92" s="16" t="s">
        <v>12</v>
      </c>
      <c r="G92" s="16" t="s">
        <v>13</v>
      </c>
      <c r="H92" s="16" t="s">
        <v>10</v>
      </c>
      <c r="I92" s="16" t="s">
        <v>11</v>
      </c>
      <c r="J92" s="17" t="s">
        <v>15</v>
      </c>
      <c r="K92" s="16" t="s">
        <v>4</v>
      </c>
      <c r="L92" s="18" t="s">
        <v>5</v>
      </c>
    </row>
    <row r="93" spans="1:13" ht="15.95" customHeight="1" x14ac:dyDescent="0.15">
      <c r="A93" s="19" t="s">
        <v>6</v>
      </c>
      <c r="B93" s="1">
        <v>4340</v>
      </c>
      <c r="C93" s="1">
        <v>4772</v>
      </c>
      <c r="D93" s="1">
        <v>5239</v>
      </c>
      <c r="E93" s="1">
        <f>SUM(C93:D93)</f>
        <v>10011</v>
      </c>
      <c r="F93" s="1">
        <v>7</v>
      </c>
      <c r="G93" s="1">
        <v>21</v>
      </c>
      <c r="H93" s="1">
        <v>111</v>
      </c>
      <c r="I93" s="1">
        <v>244</v>
      </c>
      <c r="J93" s="12">
        <v>1</v>
      </c>
      <c r="K93" s="59"/>
      <c r="L93" s="63"/>
    </row>
    <row r="94" spans="1:13" ht="15.95" customHeight="1" x14ac:dyDescent="0.15">
      <c r="A94" s="19" t="s">
        <v>7</v>
      </c>
      <c r="B94" s="1">
        <v>2434</v>
      </c>
      <c r="C94" s="1">
        <v>2668</v>
      </c>
      <c r="D94" s="1">
        <v>2937</v>
      </c>
      <c r="E94" s="1">
        <f>SUM(C94:D94)</f>
        <v>5605</v>
      </c>
      <c r="F94" s="1">
        <v>2</v>
      </c>
      <c r="G94" s="1">
        <v>6</v>
      </c>
      <c r="H94" s="1">
        <v>25</v>
      </c>
      <c r="I94" s="1">
        <v>49</v>
      </c>
      <c r="J94" s="12">
        <v>0</v>
      </c>
      <c r="K94" s="60"/>
      <c r="L94" s="64"/>
    </row>
    <row r="95" spans="1:13" ht="15.95" customHeight="1" x14ac:dyDescent="0.15">
      <c r="A95" s="19" t="s">
        <v>8</v>
      </c>
      <c r="B95" s="1">
        <v>3130</v>
      </c>
      <c r="C95" s="1">
        <v>3478</v>
      </c>
      <c r="D95" s="1">
        <v>3890</v>
      </c>
      <c r="E95" s="1">
        <f>SUM(C95:D95)</f>
        <v>7368</v>
      </c>
      <c r="F95" s="1">
        <v>5</v>
      </c>
      <c r="G95" s="1">
        <v>12</v>
      </c>
      <c r="H95" s="1">
        <v>48</v>
      </c>
      <c r="I95" s="1">
        <v>62</v>
      </c>
      <c r="J95" s="12">
        <v>0</v>
      </c>
      <c r="K95" s="60">
        <v>9734</v>
      </c>
      <c r="L95" s="64">
        <f>(ROUND(K95/E97,4))*100</f>
        <v>35.699999999999996</v>
      </c>
    </row>
    <row r="96" spans="1:13" ht="15.95" customHeight="1" thickBot="1" x14ac:dyDescent="0.2">
      <c r="A96" s="20" t="s">
        <v>9</v>
      </c>
      <c r="B96" s="1">
        <v>1664</v>
      </c>
      <c r="C96" s="1">
        <v>2063</v>
      </c>
      <c r="D96" s="1">
        <v>2219</v>
      </c>
      <c r="E96" s="1">
        <f>SUM(C96:D96)</f>
        <v>4282</v>
      </c>
      <c r="F96" s="1">
        <v>3</v>
      </c>
      <c r="G96" s="1">
        <v>4</v>
      </c>
      <c r="H96" s="1">
        <v>27</v>
      </c>
      <c r="I96" s="1">
        <v>53</v>
      </c>
      <c r="J96" s="12">
        <v>0</v>
      </c>
      <c r="K96" s="60"/>
      <c r="L96" s="64"/>
      <c r="M96" s="58"/>
    </row>
    <row r="97" spans="1:13" ht="15.95" customHeight="1" thickBot="1" x14ac:dyDescent="0.2">
      <c r="A97" s="21" t="s">
        <v>17</v>
      </c>
      <c r="B97" s="2">
        <f t="shared" ref="B97:J97" si="13">SUM(B93:B96)</f>
        <v>11568</v>
      </c>
      <c r="C97" s="2">
        <f t="shared" si="13"/>
        <v>12981</v>
      </c>
      <c r="D97" s="2">
        <f t="shared" si="13"/>
        <v>14285</v>
      </c>
      <c r="E97" s="2">
        <f t="shared" si="13"/>
        <v>27266</v>
      </c>
      <c r="F97" s="2">
        <f t="shared" si="13"/>
        <v>17</v>
      </c>
      <c r="G97" s="2">
        <f t="shared" si="13"/>
        <v>43</v>
      </c>
      <c r="H97" s="2">
        <f t="shared" si="13"/>
        <v>211</v>
      </c>
      <c r="I97" s="2">
        <f t="shared" si="13"/>
        <v>408</v>
      </c>
      <c r="J97" s="2">
        <f t="shared" si="13"/>
        <v>1</v>
      </c>
      <c r="K97" s="61"/>
      <c r="L97" s="65"/>
      <c r="M97" s="58"/>
    </row>
    <row r="99" spans="1:13" ht="15.95" customHeight="1" thickBot="1" x14ac:dyDescent="0.2">
      <c r="A99" t="s">
        <v>277</v>
      </c>
      <c r="L99" s="22" t="s">
        <v>14</v>
      </c>
    </row>
    <row r="100" spans="1:13" ht="15.95" customHeight="1" x14ac:dyDescent="0.15">
      <c r="A100" s="15" t="s">
        <v>16</v>
      </c>
      <c r="B100" s="16" t="s">
        <v>0</v>
      </c>
      <c r="C100" s="16" t="s">
        <v>1</v>
      </c>
      <c r="D100" s="16" t="s">
        <v>2</v>
      </c>
      <c r="E100" s="16" t="s">
        <v>3</v>
      </c>
      <c r="F100" s="16" t="s">
        <v>12</v>
      </c>
      <c r="G100" s="16" t="s">
        <v>13</v>
      </c>
      <c r="H100" s="16" t="s">
        <v>10</v>
      </c>
      <c r="I100" s="16" t="s">
        <v>11</v>
      </c>
      <c r="J100" s="17" t="s">
        <v>15</v>
      </c>
      <c r="K100" s="16" t="s">
        <v>4</v>
      </c>
      <c r="L100" s="18" t="s">
        <v>5</v>
      </c>
    </row>
    <row r="101" spans="1:13" ht="15.95" customHeight="1" x14ac:dyDescent="0.15">
      <c r="A101" s="19" t="s">
        <v>6</v>
      </c>
      <c r="B101" s="1"/>
      <c r="C101" s="1"/>
      <c r="D101" s="1"/>
      <c r="E101" s="1">
        <f>SUM(C101:D101)</f>
        <v>0</v>
      </c>
      <c r="F101" s="1"/>
      <c r="G101" s="1"/>
      <c r="H101" s="1"/>
      <c r="I101" s="1"/>
      <c r="J101" s="12"/>
      <c r="K101" s="59"/>
      <c r="L101" s="63"/>
    </row>
    <row r="102" spans="1:13" ht="15.95" customHeight="1" x14ac:dyDescent="0.15">
      <c r="A102" s="19" t="s">
        <v>7</v>
      </c>
      <c r="B102" s="1"/>
      <c r="C102" s="1"/>
      <c r="D102" s="1"/>
      <c r="E102" s="1">
        <f>SUM(C102:D102)</f>
        <v>0</v>
      </c>
      <c r="F102" s="1"/>
      <c r="G102" s="1"/>
      <c r="H102" s="1"/>
      <c r="I102" s="1"/>
      <c r="J102" s="12"/>
      <c r="K102" s="60"/>
      <c r="L102" s="64"/>
    </row>
    <row r="103" spans="1:13" ht="15.95" customHeight="1" x14ac:dyDescent="0.15">
      <c r="A103" s="19" t="s">
        <v>8</v>
      </c>
      <c r="B103" s="1"/>
      <c r="C103" s="1"/>
      <c r="D103" s="1"/>
      <c r="E103" s="1">
        <f>SUM(C103:D103)</f>
        <v>0</v>
      </c>
      <c r="F103" s="1"/>
      <c r="G103" s="1"/>
      <c r="H103" s="1"/>
      <c r="I103" s="1"/>
      <c r="J103" s="12"/>
      <c r="K103" s="60"/>
      <c r="L103" s="64" t="e">
        <f>(ROUND(K103/E105,4))*100</f>
        <v>#DIV/0!</v>
      </c>
    </row>
    <row r="104" spans="1:13" ht="15.95" customHeight="1" thickBot="1" x14ac:dyDescent="0.2">
      <c r="A104" s="20" t="s">
        <v>9</v>
      </c>
      <c r="B104" s="1"/>
      <c r="C104" s="1"/>
      <c r="D104" s="1"/>
      <c r="E104" s="1">
        <f>SUM(C104:D104)</f>
        <v>0</v>
      </c>
      <c r="F104" s="1"/>
      <c r="G104" s="1"/>
      <c r="H104" s="1"/>
      <c r="I104" s="1"/>
      <c r="J104" s="12"/>
      <c r="K104" s="60"/>
      <c r="L104" s="64"/>
    </row>
    <row r="105" spans="1:13" ht="15.95" customHeight="1" thickBot="1" x14ac:dyDescent="0.2">
      <c r="A105" s="21" t="s">
        <v>17</v>
      </c>
      <c r="B105" s="2">
        <f t="shared" ref="B105:J105" si="14">SUM(B101:B104)</f>
        <v>0</v>
      </c>
      <c r="C105" s="2">
        <f t="shared" si="14"/>
        <v>0</v>
      </c>
      <c r="D105" s="2">
        <f t="shared" si="14"/>
        <v>0</v>
      </c>
      <c r="E105" s="2">
        <f t="shared" si="14"/>
        <v>0</v>
      </c>
      <c r="F105" s="2">
        <f t="shared" si="14"/>
        <v>0</v>
      </c>
      <c r="G105" s="2">
        <f t="shared" si="14"/>
        <v>0</v>
      </c>
      <c r="H105" s="2">
        <f t="shared" si="14"/>
        <v>0</v>
      </c>
      <c r="I105" s="2">
        <f t="shared" si="14"/>
        <v>0</v>
      </c>
      <c r="J105" s="2">
        <f t="shared" si="14"/>
        <v>0</v>
      </c>
      <c r="K105" s="61"/>
      <c r="L105" s="65"/>
    </row>
  </sheetData>
  <phoneticPr fontId="2"/>
  <conditionalFormatting sqref="M17 M9 M25 M33 M41 M49 M105 M57 M65 M73 M81 M89 M97">
    <cfRule type="cellIs" dxfId="10" priority="1" stopIfTrue="1" operator="equal">
      <formula>"エラー"</formula>
    </cfRule>
  </conditionalFormatting>
  <pageMargins left="0.78740157480314965" right="0.2" top="0.71" bottom="0.18" header="0.16" footer="0.17"/>
  <pageSetup paperSize="9" scale="97" orientation="portrait" horizontalDpi="300" verticalDpi="300" r:id="rId1"/>
  <headerFooter alignWithMargins="0"/>
  <rowBreaks count="2" manualBreakCount="2">
    <brk id="50" max="11" man="1"/>
    <brk id="10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転入・転出超過</vt:lpstr>
      <vt:lpstr>R５年度</vt:lpstr>
      <vt:lpstr>R４年度 </vt:lpstr>
      <vt:lpstr>R３年度 </vt:lpstr>
      <vt:lpstr>R２年度 </vt:lpstr>
      <vt:lpstr>H３１年度</vt:lpstr>
      <vt:lpstr>H３０年度</vt:lpstr>
      <vt:lpstr>H２９年度</vt:lpstr>
      <vt:lpstr>H２８年度</vt:lpstr>
      <vt:lpstr>H２７年度</vt:lpstr>
      <vt:lpstr>H２６年度</vt:lpstr>
      <vt:lpstr>H２５年度</vt:lpstr>
      <vt:lpstr>H２４年度</vt:lpstr>
      <vt:lpstr>H２３年度</vt:lpstr>
      <vt:lpstr>H２２年度</vt:lpstr>
      <vt:lpstr>H２１年度</vt:lpstr>
      <vt:lpstr>H２０年度</vt:lpstr>
      <vt:lpstr>H1９年度</vt:lpstr>
      <vt:lpstr>H1８年度</vt:lpstr>
      <vt:lpstr>H1８年度!Print_Area</vt:lpstr>
      <vt:lpstr>H1９年度!Print_Area</vt:lpstr>
      <vt:lpstr>H２０年度!Print_Area</vt:lpstr>
      <vt:lpstr>H２１年度!Print_Area</vt:lpstr>
      <vt:lpstr>H２２年度!Print_Area</vt:lpstr>
      <vt:lpstr>H２３年度!Print_Area</vt:lpstr>
      <vt:lpstr>H２４年度!Print_Area</vt:lpstr>
      <vt:lpstr>H２５年度!Print_Area</vt:lpstr>
      <vt:lpstr>H２６年度!Print_Area</vt:lpstr>
      <vt:lpstr>H２７年度!Print_Area</vt:lpstr>
      <vt:lpstr>H２８年度!Print_Area</vt:lpstr>
      <vt:lpstr>H２９年度!Print_Area</vt:lpstr>
      <vt:lpstr>H３０年度!Print_Area</vt:lpstr>
      <vt:lpstr>H３１年度!Print_Area</vt:lpstr>
      <vt:lpstr>'R２年度 '!Print_Area</vt:lpstr>
      <vt:lpstr>'R３年度 '!Print_Area</vt:lpstr>
      <vt:lpstr>'R４年度 '!Print_Area</vt:lpstr>
      <vt:lpstr>'R５年度'!Print_Area</vt:lpstr>
    </vt:vector>
  </TitlesOfParts>
  <Company>合併協議会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合併協議会</dc:creator>
  <cp:lastModifiedBy>user</cp:lastModifiedBy>
  <cp:lastPrinted>2024-04-11T04:31:59Z</cp:lastPrinted>
  <dcterms:created xsi:type="dcterms:W3CDTF">2005-07-19T23:36:01Z</dcterms:created>
  <dcterms:modified xsi:type="dcterms:W3CDTF">2024-04-18T14:19:17Z</dcterms:modified>
</cp:coreProperties>
</file>