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.101\data\政策企画課\企画班　企画担当\★統計\●異動人口調査【毎月県へ】\◎壱岐市HP掲載データ\壱岐市HP掲載用\"/>
    </mc:Choice>
  </mc:AlternateContent>
  <bookViews>
    <workbookView xWindow="0" yWindow="0" windowWidth="28800" windowHeight="12210" tabRatio="826" activeTab="1"/>
  </bookViews>
  <sheets>
    <sheet name="転入・転出超過" sheetId="24" r:id="rId1"/>
    <sheet name="R6年度 " sheetId="25" r:id="rId2"/>
    <sheet name="R５年度" sheetId="23" r:id="rId3"/>
  </sheets>
  <definedNames>
    <definedName name="_xlnm.Print_Area" localSheetId="2">'R５年度'!$A$1:$L$97,'R５年度'!$A$107:$L$169</definedName>
    <definedName name="_xlnm.Print_Area" localSheetId="1">'R6年度 '!$A$1:$L$97,'R6年度 '!$A$107:$L$169</definedName>
  </definedNames>
  <calcPr calcId="162913"/>
</workbook>
</file>

<file path=xl/calcChain.xml><?xml version="1.0" encoding="utf-8"?>
<calcChain xmlns="http://schemas.openxmlformats.org/spreadsheetml/2006/main">
  <c r="E96" i="25" l="1"/>
  <c r="E95" i="25"/>
  <c r="E94" i="25"/>
  <c r="E93" i="25"/>
  <c r="E88" i="25"/>
  <c r="E87" i="25"/>
  <c r="E86" i="25"/>
  <c r="E85" i="25"/>
  <c r="E80" i="25"/>
  <c r="E79" i="25"/>
  <c r="E78" i="25"/>
  <c r="E77" i="25"/>
  <c r="E72" i="25"/>
  <c r="E71" i="25"/>
  <c r="E70" i="25"/>
  <c r="E69" i="25"/>
  <c r="E64" i="25"/>
  <c r="E63" i="25"/>
  <c r="E62" i="25"/>
  <c r="E61" i="25"/>
  <c r="E56" i="25"/>
  <c r="E54" i="25"/>
  <c r="E55" i="25"/>
  <c r="E53" i="25"/>
  <c r="E48" i="25" l="1"/>
  <c r="E46" i="25"/>
  <c r="E47" i="25"/>
  <c r="E45" i="25"/>
  <c r="O11" i="25" l="1"/>
  <c r="J105" i="25" l="1"/>
  <c r="I105" i="25"/>
  <c r="H105" i="25"/>
  <c r="AA16" i="25" s="1"/>
  <c r="G105" i="25"/>
  <c r="F105" i="25"/>
  <c r="D105" i="25"/>
  <c r="C105" i="25"/>
  <c r="B105" i="25"/>
  <c r="E104" i="25"/>
  <c r="E103" i="25"/>
  <c r="AA8" i="25" s="1"/>
  <c r="E102" i="25"/>
  <c r="E101" i="25"/>
  <c r="J97" i="25"/>
  <c r="I97" i="25"/>
  <c r="H97" i="25"/>
  <c r="Z16" i="25" s="1"/>
  <c r="G97" i="25"/>
  <c r="F97" i="25"/>
  <c r="D97" i="25"/>
  <c r="C97" i="25"/>
  <c r="B97" i="25"/>
  <c r="Z9" i="25"/>
  <c r="Z7" i="25"/>
  <c r="E97" i="25"/>
  <c r="L95" i="25" s="1"/>
  <c r="J89" i="25"/>
  <c r="I89" i="25"/>
  <c r="Y17" i="25" s="1"/>
  <c r="H89" i="25"/>
  <c r="Y16" i="25" s="1"/>
  <c r="G89" i="25"/>
  <c r="F89" i="25"/>
  <c r="D89" i="25"/>
  <c r="C89" i="25"/>
  <c r="B89" i="25"/>
  <c r="E89" i="25"/>
  <c r="L87" i="25" s="1"/>
  <c r="J81" i="25"/>
  <c r="I81" i="25"/>
  <c r="H81" i="25"/>
  <c r="X16" i="25" s="1"/>
  <c r="G81" i="25"/>
  <c r="F81" i="25"/>
  <c r="D81" i="25"/>
  <c r="C81" i="25"/>
  <c r="B81" i="25"/>
  <c r="X9" i="25"/>
  <c r="X8" i="25"/>
  <c r="J73" i="25"/>
  <c r="I73" i="25"/>
  <c r="W17" i="25" s="1"/>
  <c r="H73" i="25"/>
  <c r="W16" i="25" s="1"/>
  <c r="G73" i="25"/>
  <c r="F73" i="25"/>
  <c r="D73" i="25"/>
  <c r="C73" i="25"/>
  <c r="B73" i="25"/>
  <c r="W9" i="25"/>
  <c r="W7" i="25"/>
  <c r="E73" i="25"/>
  <c r="L71" i="25" s="1"/>
  <c r="J65" i="25"/>
  <c r="I65" i="25"/>
  <c r="V17" i="25" s="1"/>
  <c r="H65" i="25"/>
  <c r="V16" i="25" s="1"/>
  <c r="G65" i="25"/>
  <c r="F65" i="25"/>
  <c r="D65" i="25"/>
  <c r="C65" i="25"/>
  <c r="B65" i="25"/>
  <c r="V8" i="25"/>
  <c r="J57" i="25"/>
  <c r="I57" i="25"/>
  <c r="U17" i="25" s="1"/>
  <c r="H57" i="25"/>
  <c r="U16" i="25" s="1"/>
  <c r="G57" i="25"/>
  <c r="F57" i="25"/>
  <c r="D57" i="25"/>
  <c r="C57" i="25"/>
  <c r="B57" i="25"/>
  <c r="U8" i="25"/>
  <c r="J49" i="25"/>
  <c r="I49" i="25"/>
  <c r="H49" i="25"/>
  <c r="T16" i="25" s="1"/>
  <c r="G49" i="25"/>
  <c r="F49" i="25"/>
  <c r="D49" i="25"/>
  <c r="C49" i="25"/>
  <c r="B49" i="25"/>
  <c r="T9" i="25"/>
  <c r="T7" i="25"/>
  <c r="E49" i="25"/>
  <c r="L47" i="25" s="1"/>
  <c r="J41" i="25"/>
  <c r="I41" i="25"/>
  <c r="S17" i="25" s="1"/>
  <c r="H41" i="25"/>
  <c r="S16" i="25" s="1"/>
  <c r="G41" i="25"/>
  <c r="F41" i="25"/>
  <c r="D41" i="25"/>
  <c r="C41" i="25"/>
  <c r="B41" i="25"/>
  <c r="E41" i="25"/>
  <c r="L39" i="25" s="1"/>
  <c r="L34" i="25"/>
  <c r="J33" i="25"/>
  <c r="I33" i="25"/>
  <c r="R17" i="25" s="1"/>
  <c r="H33" i="25"/>
  <c r="R16" i="25" s="1"/>
  <c r="G33" i="25"/>
  <c r="F33" i="25"/>
  <c r="D33" i="25"/>
  <c r="C33" i="25"/>
  <c r="B33" i="25"/>
  <c r="E33" i="25"/>
  <c r="L31" i="25" s="1"/>
  <c r="J25" i="25"/>
  <c r="I25" i="25"/>
  <c r="Q17" i="25" s="1"/>
  <c r="H25" i="25"/>
  <c r="Q16" i="25" s="1"/>
  <c r="G25" i="25"/>
  <c r="F25" i="25"/>
  <c r="E25" i="25"/>
  <c r="L23" i="25" s="1"/>
  <c r="D25" i="25"/>
  <c r="C25" i="25"/>
  <c r="B25" i="25"/>
  <c r="T22" i="25"/>
  <c r="S22" i="25"/>
  <c r="R22" i="25"/>
  <c r="T21" i="25"/>
  <c r="S21" i="25"/>
  <c r="R21" i="25"/>
  <c r="AA17" i="25"/>
  <c r="Z17" i="25"/>
  <c r="X17" i="25"/>
  <c r="T17" i="25"/>
  <c r="J17" i="25"/>
  <c r="I17" i="25"/>
  <c r="P17" i="25" s="1"/>
  <c r="H17" i="25"/>
  <c r="P16" i="25" s="1"/>
  <c r="G17" i="25"/>
  <c r="F17" i="25"/>
  <c r="D17" i="25"/>
  <c r="C17" i="25"/>
  <c r="B17" i="25"/>
  <c r="E17" i="25"/>
  <c r="L15" i="25" s="1"/>
  <c r="AA9" i="25"/>
  <c r="Y9" i="25"/>
  <c r="V9" i="25"/>
  <c r="U9" i="25"/>
  <c r="S9" i="25"/>
  <c r="R9" i="25"/>
  <c r="Q9" i="25"/>
  <c r="P9" i="25"/>
  <c r="O9" i="25"/>
  <c r="J9" i="25"/>
  <c r="I9" i="25"/>
  <c r="O17" i="25" s="1"/>
  <c r="H9" i="25"/>
  <c r="O16" i="25" s="1"/>
  <c r="G9" i="25"/>
  <c r="F9" i="25"/>
  <c r="E9" i="25"/>
  <c r="L7" i="25" s="1"/>
  <c r="D9" i="25"/>
  <c r="C9" i="25"/>
  <c r="B9" i="25"/>
  <c r="Z8" i="25"/>
  <c r="Y8" i="25"/>
  <c r="W8" i="25"/>
  <c r="T8" i="25"/>
  <c r="S8" i="25"/>
  <c r="R8" i="25"/>
  <c r="Q8" i="25"/>
  <c r="P8" i="25"/>
  <c r="AA7" i="25"/>
  <c r="Y7" i="25"/>
  <c r="X7" i="25"/>
  <c r="V7" i="25"/>
  <c r="U7" i="25"/>
  <c r="S7" i="25"/>
  <c r="R7" i="25"/>
  <c r="Q7" i="25"/>
  <c r="P7" i="25"/>
  <c r="O7" i="25"/>
  <c r="O8" i="25"/>
  <c r="AA6" i="25"/>
  <c r="AA11" i="25" s="1"/>
  <c r="Y6" i="25"/>
  <c r="X6" i="25"/>
  <c r="V6" i="25"/>
  <c r="U6" i="25"/>
  <c r="S6" i="25"/>
  <c r="R6" i="25"/>
  <c r="Q6" i="25"/>
  <c r="P6" i="25"/>
  <c r="O6" i="25"/>
  <c r="Y10" i="25" l="1"/>
  <c r="Q10" i="25"/>
  <c r="S10" i="25"/>
  <c r="AB16" i="25"/>
  <c r="U10" i="25"/>
  <c r="O10" i="25"/>
  <c r="U21" i="25"/>
  <c r="U22" i="25"/>
  <c r="AB17" i="25"/>
  <c r="R10" i="25"/>
  <c r="R11" i="25" s="1"/>
  <c r="X10" i="25"/>
  <c r="E57" i="25"/>
  <c r="L55" i="25" s="1"/>
  <c r="E81" i="25"/>
  <c r="L79" i="25" s="1"/>
  <c r="E105" i="25"/>
  <c r="W6" i="25"/>
  <c r="E65" i="25"/>
  <c r="L63" i="25" s="1"/>
  <c r="T6" i="25"/>
  <c r="Z6" i="25"/>
  <c r="P10" i="25"/>
  <c r="V10" i="25"/>
  <c r="V11" i="25" s="1"/>
  <c r="I3" i="24"/>
  <c r="H3" i="24"/>
  <c r="I4" i="24"/>
  <c r="H4" i="24"/>
  <c r="I5" i="24"/>
  <c r="H5" i="24"/>
  <c r="H6" i="24"/>
  <c r="I6" i="24"/>
  <c r="I7" i="24"/>
  <c r="H7" i="24"/>
  <c r="I8" i="24"/>
  <c r="H8" i="24"/>
  <c r="I9" i="24"/>
  <c r="H9" i="24"/>
  <c r="I10" i="24"/>
  <c r="H10" i="24"/>
  <c r="I11" i="24"/>
  <c r="H11" i="24"/>
  <c r="I12" i="24"/>
  <c r="H12" i="24"/>
  <c r="I13" i="24"/>
  <c r="H13" i="24"/>
  <c r="I14" i="24"/>
  <c r="H14" i="24"/>
  <c r="I15" i="24"/>
  <c r="H15" i="24"/>
  <c r="I16" i="24"/>
  <c r="H16" i="24"/>
  <c r="I17" i="24"/>
  <c r="H17" i="24"/>
  <c r="I18" i="24"/>
  <c r="H18" i="24"/>
  <c r="D3" i="24"/>
  <c r="C3" i="24"/>
  <c r="D4" i="24"/>
  <c r="C4" i="24"/>
  <c r="D5" i="24"/>
  <c r="C5" i="24"/>
  <c r="D8" i="24"/>
  <c r="C8" i="24"/>
  <c r="D9" i="24"/>
  <c r="C9" i="24"/>
  <c r="D10" i="24"/>
  <c r="C10" i="24"/>
  <c r="D11" i="24"/>
  <c r="C11" i="24"/>
  <c r="D12" i="24"/>
  <c r="C12" i="24"/>
  <c r="D13" i="24"/>
  <c r="C13" i="24"/>
  <c r="D14" i="24"/>
  <c r="C14" i="24"/>
  <c r="D15" i="24"/>
  <c r="C15" i="24"/>
  <c r="D16" i="24"/>
  <c r="C16" i="24"/>
  <c r="D17" i="24"/>
  <c r="C17" i="24"/>
  <c r="D18" i="24"/>
  <c r="C18" i="24"/>
  <c r="S22" i="23"/>
  <c r="T22" i="23"/>
  <c r="R22" i="23"/>
  <c r="U22" i="23" s="1"/>
  <c r="D19" i="24" s="1"/>
  <c r="S21" i="23"/>
  <c r="T21" i="23"/>
  <c r="R21" i="23"/>
  <c r="U21" i="23" s="1"/>
  <c r="C19" i="24" s="1"/>
  <c r="Y11" i="25" l="1"/>
  <c r="P11" i="25"/>
  <c r="T10" i="25"/>
  <c r="U11" i="25" s="1"/>
  <c r="Z10" i="25"/>
  <c r="Z11" i="25" s="1"/>
  <c r="S11" i="25"/>
  <c r="W10" i="25"/>
  <c r="X11" i="25" s="1"/>
  <c r="Q11" i="25"/>
  <c r="AA10" i="25"/>
  <c r="L103" i="25"/>
  <c r="J4" i="24"/>
  <c r="J5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3" i="24"/>
  <c r="E4" i="24"/>
  <c r="E5" i="24"/>
  <c r="E8" i="24"/>
  <c r="E9" i="24"/>
  <c r="E10" i="24"/>
  <c r="E11" i="24"/>
  <c r="E12" i="24"/>
  <c r="E13" i="24"/>
  <c r="E14" i="24"/>
  <c r="E15" i="24"/>
  <c r="E16" i="24"/>
  <c r="E17" i="24"/>
  <c r="E18" i="24"/>
  <c r="E19" i="24"/>
  <c r="E3" i="24"/>
  <c r="W11" i="25" l="1"/>
  <c r="T11" i="25"/>
  <c r="E33" i="23"/>
  <c r="D33" i="23"/>
  <c r="C33" i="23"/>
  <c r="B33" i="23"/>
  <c r="E32" i="23"/>
  <c r="E31" i="23"/>
  <c r="E30" i="23"/>
  <c r="E29" i="23"/>
  <c r="J25" i="23" l="1"/>
  <c r="I25" i="23"/>
  <c r="H25" i="23"/>
  <c r="G25" i="23"/>
  <c r="F25" i="23"/>
  <c r="D25" i="23"/>
  <c r="C25" i="23"/>
  <c r="B25" i="23"/>
  <c r="E24" i="23"/>
  <c r="E23" i="23"/>
  <c r="E22" i="23"/>
  <c r="E21" i="23"/>
  <c r="Q6" i="23" s="1"/>
  <c r="E25" i="23" l="1"/>
  <c r="L23" i="23" s="1"/>
  <c r="B9" i="23"/>
  <c r="J105" i="23" l="1"/>
  <c r="I105" i="23"/>
  <c r="AA17" i="23" s="1"/>
  <c r="H105" i="23"/>
  <c r="AA16" i="23" s="1"/>
  <c r="G105" i="23"/>
  <c r="F105" i="23"/>
  <c r="D105" i="23"/>
  <c r="C105" i="23"/>
  <c r="B105" i="23"/>
  <c r="E104" i="23"/>
  <c r="AA9" i="23" s="1"/>
  <c r="E103" i="23"/>
  <c r="E102" i="23"/>
  <c r="E101" i="23"/>
  <c r="E105" i="23" s="1"/>
  <c r="J97" i="23"/>
  <c r="I97" i="23"/>
  <c r="Z17" i="23" s="1"/>
  <c r="H97" i="23"/>
  <c r="Z16" i="23" s="1"/>
  <c r="G97" i="23"/>
  <c r="F97" i="23"/>
  <c r="D97" i="23"/>
  <c r="C97" i="23"/>
  <c r="B97" i="23"/>
  <c r="E96" i="23"/>
  <c r="Z9" i="23" s="1"/>
  <c r="E95" i="23"/>
  <c r="Z8" i="23" s="1"/>
  <c r="E94" i="23"/>
  <c r="Z7" i="23" s="1"/>
  <c r="E93" i="23"/>
  <c r="Z6" i="23" s="1"/>
  <c r="J89" i="23"/>
  <c r="I89" i="23"/>
  <c r="Y17" i="23" s="1"/>
  <c r="H89" i="23"/>
  <c r="Y16" i="23" s="1"/>
  <c r="G89" i="23"/>
  <c r="F89" i="23"/>
  <c r="D89" i="23"/>
  <c r="C89" i="23"/>
  <c r="B89" i="23"/>
  <c r="E88" i="23"/>
  <c r="Y9" i="23" s="1"/>
  <c r="E87" i="23"/>
  <c r="Y8" i="23" s="1"/>
  <c r="E86" i="23"/>
  <c r="E85" i="23"/>
  <c r="Y6" i="23" s="1"/>
  <c r="J81" i="23"/>
  <c r="I81" i="23"/>
  <c r="X17" i="23" s="1"/>
  <c r="H81" i="23"/>
  <c r="X16" i="23" s="1"/>
  <c r="G81" i="23"/>
  <c r="F81" i="23"/>
  <c r="D81" i="23"/>
  <c r="C81" i="23"/>
  <c r="B81" i="23"/>
  <c r="E80" i="23"/>
  <c r="E79" i="23"/>
  <c r="X8" i="23" s="1"/>
  <c r="E78" i="23"/>
  <c r="X7" i="23" s="1"/>
  <c r="E77" i="23"/>
  <c r="X6" i="23" s="1"/>
  <c r="J73" i="23"/>
  <c r="I73" i="23"/>
  <c r="H73" i="23"/>
  <c r="W16" i="23" s="1"/>
  <c r="G73" i="23"/>
  <c r="F73" i="23"/>
  <c r="D73" i="23"/>
  <c r="C73" i="23"/>
  <c r="B73" i="23"/>
  <c r="E72" i="23"/>
  <c r="W9" i="23" s="1"/>
  <c r="E71" i="23"/>
  <c r="W8" i="23" s="1"/>
  <c r="E70" i="23"/>
  <c r="W7" i="23" s="1"/>
  <c r="E69" i="23"/>
  <c r="J65" i="23"/>
  <c r="I65" i="23"/>
  <c r="V17" i="23" s="1"/>
  <c r="H65" i="23"/>
  <c r="V16" i="23" s="1"/>
  <c r="G65" i="23"/>
  <c r="F65" i="23"/>
  <c r="D65" i="23"/>
  <c r="C65" i="23"/>
  <c r="B65" i="23"/>
  <c r="E64" i="23"/>
  <c r="V9" i="23" s="1"/>
  <c r="E63" i="23"/>
  <c r="V8" i="23" s="1"/>
  <c r="E62" i="23"/>
  <c r="V7" i="23" s="1"/>
  <c r="E61" i="23"/>
  <c r="V6" i="23" s="1"/>
  <c r="J57" i="23"/>
  <c r="I57" i="23"/>
  <c r="U17" i="23" s="1"/>
  <c r="H57" i="23"/>
  <c r="U16" i="23" s="1"/>
  <c r="G57" i="23"/>
  <c r="F57" i="23"/>
  <c r="D57" i="23"/>
  <c r="C57" i="23"/>
  <c r="B57" i="23"/>
  <c r="E56" i="23"/>
  <c r="U9" i="23" s="1"/>
  <c r="E55" i="23"/>
  <c r="U8" i="23" s="1"/>
  <c r="E54" i="23"/>
  <c r="U7" i="23" s="1"/>
  <c r="E53" i="23"/>
  <c r="U6" i="23" s="1"/>
  <c r="J49" i="23"/>
  <c r="I49" i="23"/>
  <c r="T17" i="23" s="1"/>
  <c r="H49" i="23"/>
  <c r="T16" i="23" s="1"/>
  <c r="G49" i="23"/>
  <c r="F49" i="23"/>
  <c r="D49" i="23"/>
  <c r="C49" i="23"/>
  <c r="B49" i="23"/>
  <c r="E48" i="23"/>
  <c r="T9" i="23" s="1"/>
  <c r="E47" i="23"/>
  <c r="T8" i="23" s="1"/>
  <c r="E46" i="23"/>
  <c r="T7" i="23" s="1"/>
  <c r="E45" i="23"/>
  <c r="T6" i="23" s="1"/>
  <c r="J41" i="23"/>
  <c r="I41" i="23"/>
  <c r="S17" i="23" s="1"/>
  <c r="H41" i="23"/>
  <c r="S16" i="23" s="1"/>
  <c r="G41" i="23"/>
  <c r="F41" i="23"/>
  <c r="D41" i="23"/>
  <c r="C41" i="23"/>
  <c r="B41" i="23"/>
  <c r="E40" i="23"/>
  <c r="S9" i="23" s="1"/>
  <c r="E39" i="23"/>
  <c r="S8" i="23" s="1"/>
  <c r="E38" i="23"/>
  <c r="E37" i="23"/>
  <c r="L34" i="23"/>
  <c r="J33" i="23"/>
  <c r="I33" i="23"/>
  <c r="R17" i="23" s="1"/>
  <c r="H33" i="23"/>
  <c r="R16" i="23" s="1"/>
  <c r="G33" i="23"/>
  <c r="F33" i="23"/>
  <c r="R9" i="23"/>
  <c r="Q17" i="23"/>
  <c r="Q16" i="23"/>
  <c r="Q9" i="23"/>
  <c r="Q8" i="23"/>
  <c r="Q7" i="23"/>
  <c r="W17" i="23"/>
  <c r="J17" i="23"/>
  <c r="I17" i="23"/>
  <c r="P17" i="23" s="1"/>
  <c r="H17" i="23"/>
  <c r="P16" i="23" s="1"/>
  <c r="G17" i="23"/>
  <c r="F17" i="23"/>
  <c r="D17" i="23"/>
  <c r="C17" i="23"/>
  <c r="B17" i="23"/>
  <c r="E16" i="23"/>
  <c r="E15" i="23"/>
  <c r="P8" i="23" s="1"/>
  <c r="E14" i="23"/>
  <c r="P7" i="23" s="1"/>
  <c r="E13" i="23"/>
  <c r="X9" i="23"/>
  <c r="P9" i="23"/>
  <c r="J9" i="23"/>
  <c r="I9" i="23"/>
  <c r="O17" i="23" s="1"/>
  <c r="H9" i="23"/>
  <c r="O16" i="23" s="1"/>
  <c r="G9" i="23"/>
  <c r="F9" i="23"/>
  <c r="D9" i="23"/>
  <c r="C9" i="23"/>
  <c r="AA8" i="23"/>
  <c r="R8" i="23"/>
  <c r="E8" i="23"/>
  <c r="O9" i="23" s="1"/>
  <c r="AA7" i="23"/>
  <c r="R7" i="23"/>
  <c r="E7" i="23"/>
  <c r="O8" i="23" s="1"/>
  <c r="AA6" i="23"/>
  <c r="AA11" i="23" s="1"/>
  <c r="S6" i="23"/>
  <c r="E6" i="23"/>
  <c r="O7" i="23" s="1"/>
  <c r="E5" i="23"/>
  <c r="O6" i="23" s="1"/>
  <c r="AB16" i="23" l="1"/>
  <c r="H19" i="24" s="1"/>
  <c r="X10" i="23"/>
  <c r="E57" i="23"/>
  <c r="L55" i="23" s="1"/>
  <c r="E73" i="23"/>
  <c r="L71" i="23" s="1"/>
  <c r="E81" i="23"/>
  <c r="L79" i="23" s="1"/>
  <c r="L31" i="23"/>
  <c r="E41" i="23"/>
  <c r="L39" i="23" s="1"/>
  <c r="E89" i="23"/>
  <c r="L87" i="23" s="1"/>
  <c r="AB17" i="23"/>
  <c r="I19" i="24" s="1"/>
  <c r="E17" i="23"/>
  <c r="L15" i="23" s="1"/>
  <c r="Z10" i="23"/>
  <c r="Z11" i="23" s="1"/>
  <c r="L103" i="23"/>
  <c r="AA10" i="23"/>
  <c r="T10" i="23"/>
  <c r="T11" i="23" s="1"/>
  <c r="U10" i="23"/>
  <c r="U11" i="23" s="1"/>
  <c r="V10" i="23"/>
  <c r="V11" i="23" s="1"/>
  <c r="O10" i="23"/>
  <c r="O11" i="23" s="1"/>
  <c r="P6" i="23"/>
  <c r="S7" i="23"/>
  <c r="S10" i="23" s="1"/>
  <c r="Y7" i="23"/>
  <c r="Y10" i="23" s="1"/>
  <c r="Y11" i="23" s="1"/>
  <c r="E65" i="23"/>
  <c r="L63" i="23" s="1"/>
  <c r="W6" i="23"/>
  <c r="R6" i="23"/>
  <c r="E9" i="23"/>
  <c r="L7" i="23" s="1"/>
  <c r="E49" i="23"/>
  <c r="L47" i="23" s="1"/>
  <c r="E97" i="23"/>
  <c r="L95" i="23" s="1"/>
  <c r="J19" i="24" l="1"/>
  <c r="R10" i="23"/>
  <c r="R11" i="23" s="1"/>
  <c r="W10" i="23"/>
  <c r="X11" i="23" s="1"/>
  <c r="P10" i="23"/>
  <c r="P11" i="23" s="1"/>
  <c r="Q10" i="23"/>
  <c r="Q11" i="23"/>
  <c r="S11" i="23"/>
  <c r="W11" i="23" l="1"/>
  <c r="D7" i="24" l="1"/>
  <c r="D6" i="24"/>
  <c r="C6" i="24"/>
  <c r="E6" i="24" s="1"/>
  <c r="C7" i="24"/>
  <c r="E7" i="24" l="1"/>
</calcChain>
</file>

<file path=xl/sharedStrings.xml><?xml version="1.0" encoding="utf-8"?>
<sst xmlns="http://schemas.openxmlformats.org/spreadsheetml/2006/main" count="615" uniqueCount="140">
  <si>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</si>
  <si>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</si>
  <si>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</si>
  <si>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</si>
  <si>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６５歳以上</t>
    <rPh sb="2" eb="3">
      <t>サイ</t>
    </rPh>
    <rPh sb="3" eb="5">
      <t>イジョウ</t>
    </rPh>
    <phoneticPr fontId="2"/>
  </si>
  <si>
    <t>高齢化率</t>
    <rPh sb="0" eb="3">
      <t>コウレイカ</t>
    </rPh>
    <rPh sb="3" eb="4">
      <t>リツ</t>
    </rPh>
    <phoneticPr fontId="2"/>
  </si>
  <si>
    <t>郷ノ浦</t>
    <rPh sb="0" eb="1">
      <t>ゴウ</t>
    </rPh>
    <rPh sb="2" eb="3">
      <t>ウラ</t>
    </rPh>
    <phoneticPr fontId="2"/>
  </si>
  <si>
    <t>勝　本</t>
    <rPh sb="0" eb="1">
      <t>カチ</t>
    </rPh>
    <rPh sb="2" eb="3">
      <t>ホン</t>
    </rPh>
    <phoneticPr fontId="2"/>
  </si>
  <si>
    <t>芦　辺</t>
    <rPh sb="0" eb="1">
      <t>アシ</t>
    </rPh>
    <rPh sb="2" eb="3">
      <t>ヘン</t>
    </rPh>
    <phoneticPr fontId="2"/>
  </si>
  <si>
    <t>石　田</t>
    <rPh sb="0" eb="1">
      <t>イシ</t>
    </rPh>
    <rPh sb="2" eb="3">
      <t>タ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</si>
  <si>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</si>
  <si>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</si>
  <si>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</si>
  <si>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</si>
  <si>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単位：戸、人、％</t>
    <rPh sb="0" eb="2">
      <t>タンイ</t>
    </rPh>
    <rPh sb="3" eb="4">
      <t>コ</t>
    </rPh>
    <rPh sb="5" eb="6">
      <t>ニン</t>
    </rPh>
    <phoneticPr fontId="2"/>
  </si>
  <si>
    <t>その他</t>
    <rPh sb="2" eb="3">
      <t>タ</t>
    </rPh>
    <phoneticPr fontId="2"/>
  </si>
  <si>
    <t>地　区</t>
    <rPh sb="0" eb="1">
      <t>チ</t>
    </rPh>
    <rPh sb="2" eb="3">
      <t>ク</t>
    </rPh>
    <phoneticPr fontId="2"/>
  </si>
  <si>
    <t>合　計</t>
    <rPh sb="0" eb="1">
      <t>ゴウ</t>
    </rPh>
    <rPh sb="2" eb="3">
      <t>ケイ</t>
    </rPh>
    <phoneticPr fontId="2"/>
  </si>
  <si>
    <t>グラフ用一覧</t>
    <rPh sb="3" eb="4">
      <t>ヨウ</t>
    </rPh>
    <rPh sb="4" eb="6">
      <t>イチラン</t>
    </rPh>
    <phoneticPr fontId="2"/>
  </si>
  <si>
    <t>住基人口（地区、月別）</t>
    <rPh sb="0" eb="2">
      <t>ジュウキ</t>
    </rPh>
    <rPh sb="2" eb="4">
      <t>ジンコウ</t>
    </rPh>
    <rPh sb="5" eb="7">
      <t>チク</t>
    </rPh>
    <rPh sb="8" eb="9">
      <t>ツキ</t>
    </rPh>
    <rPh sb="9" eb="10">
      <t>ベツ</t>
    </rPh>
    <phoneticPr fontId="2"/>
  </si>
  <si>
    <t>合計</t>
    <rPh sb="0" eb="2">
      <t>ゴウケイ</t>
    </rPh>
    <phoneticPr fontId="2"/>
  </si>
  <si>
    <t>前月との増減数</t>
    <rPh sb="0" eb="2">
      <t>ゼンゲツ</t>
    </rPh>
    <rPh sb="4" eb="6">
      <t>ゾウゲン</t>
    </rPh>
    <rPh sb="6" eb="7">
      <t>カズ</t>
    </rPh>
    <phoneticPr fontId="2"/>
  </si>
  <si>
    <t>転入転出（月別）</t>
    <rPh sb="0" eb="2">
      <t>テンニュウ</t>
    </rPh>
    <rPh sb="2" eb="4">
      <t>テンシュツ</t>
    </rPh>
    <rPh sb="5" eb="6">
      <t>ツキ</t>
    </rPh>
    <rPh sb="6" eb="7">
      <t>ベツ</t>
    </rPh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</si>
  <si>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</si>
  <si>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</si>
  <si>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</si>
  <si>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</si>
  <si>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</si>
  <si>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</si>
  <si>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</si>
  <si>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</si>
  <si>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</si>
  <si>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（３）人口</t>
    <rPh sb="3" eb="5">
      <t>ジンコウ</t>
    </rPh>
    <phoneticPr fontId="2"/>
  </si>
  <si>
    <t>４月</t>
  </si>
  <si>
    <t>５月末</t>
    <rPh sb="1" eb="2">
      <t>ガツ</t>
    </rPh>
    <rPh sb="2" eb="3">
      <t>マツ</t>
    </rPh>
    <phoneticPr fontId="2"/>
  </si>
  <si>
    <t>６月末</t>
    <rPh sb="1" eb="2">
      <t>ガツ</t>
    </rPh>
    <rPh sb="2" eb="3">
      <t>マツ</t>
    </rPh>
    <phoneticPr fontId="2"/>
  </si>
  <si>
    <t>７月末</t>
    <rPh sb="1" eb="2">
      <t>ガツ</t>
    </rPh>
    <rPh sb="2" eb="3">
      <t>マツ</t>
    </rPh>
    <phoneticPr fontId="2"/>
  </si>
  <si>
    <t>８月末</t>
    <rPh sb="1" eb="2">
      <t>ガツ</t>
    </rPh>
    <rPh sb="2" eb="3">
      <t>マツ</t>
    </rPh>
    <phoneticPr fontId="2"/>
  </si>
  <si>
    <t>９月末</t>
    <rPh sb="1" eb="2">
      <t>ガツ</t>
    </rPh>
    <rPh sb="2" eb="3">
      <t>マツ</t>
    </rPh>
    <phoneticPr fontId="2"/>
  </si>
  <si>
    <t>１０月末</t>
    <rPh sb="2" eb="3">
      <t>ガツ</t>
    </rPh>
    <rPh sb="3" eb="4">
      <t>マツ</t>
    </rPh>
    <phoneticPr fontId="2"/>
  </si>
  <si>
    <t>１１月末</t>
    <rPh sb="2" eb="3">
      <t>ガツ</t>
    </rPh>
    <rPh sb="3" eb="4">
      <t>マツ</t>
    </rPh>
    <phoneticPr fontId="2"/>
  </si>
  <si>
    <t>１２月末</t>
    <rPh sb="2" eb="3">
      <t>ガツ</t>
    </rPh>
    <rPh sb="3" eb="4">
      <t>マツ</t>
    </rPh>
    <phoneticPr fontId="2"/>
  </si>
  <si>
    <t>２月末</t>
    <rPh sb="2" eb="3">
      <t>マツ</t>
    </rPh>
    <phoneticPr fontId="2"/>
  </si>
  <si>
    <t>３月末</t>
    <rPh sb="2" eb="3">
      <t>マツ</t>
    </rPh>
    <phoneticPr fontId="2"/>
  </si>
  <si>
    <t>４月末</t>
    <rPh sb="2" eb="3">
      <t>マツ</t>
    </rPh>
    <phoneticPr fontId="2"/>
  </si>
  <si>
    <t>８．住基人口・世帯・動態数（月・男女・地区別）</t>
    <rPh sb="2" eb="4">
      <t>ジュウキ</t>
    </rPh>
    <rPh sb="4" eb="6">
      <t>ジンコウ</t>
    </rPh>
    <rPh sb="7" eb="9">
      <t>セタイ</t>
    </rPh>
    <rPh sb="10" eb="12">
      <t>ドウタイ</t>
    </rPh>
    <rPh sb="12" eb="13">
      <t>スウ</t>
    </rPh>
    <rPh sb="14" eb="15">
      <t>ツキ</t>
    </rPh>
    <rPh sb="16" eb="18">
      <t>ダンジョ</t>
    </rPh>
    <rPh sb="19" eb="21">
      <t>チク</t>
    </rPh>
    <rPh sb="21" eb="22">
      <t>ベツ</t>
    </rPh>
    <phoneticPr fontId="2"/>
  </si>
  <si>
    <t>地　区</t>
    <rPh sb="0" eb="1">
      <t>チ</t>
    </rPh>
    <rPh sb="2" eb="3">
      <t>ク</t>
    </rPh>
    <phoneticPr fontId="6"/>
  </si>
  <si>
    <t>世帯数</t>
    <rPh sb="0" eb="3">
      <t>セタイスウ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</si>
  <si>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</si>
  <si>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</si>
  <si>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</si>
  <si>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出生</t>
    <rPh sb="0" eb="2">
      <t>シュッショウ</t>
    </rPh>
    <phoneticPr fontId="6"/>
  </si>
  <si>
    <t>死亡</t>
    <rPh sb="0" eb="2">
      <t>シボウ</t>
    </rPh>
    <phoneticPr fontId="6"/>
  </si>
  <si>
    <t>転入</t>
    <rPh sb="0" eb="2">
      <t>テンニュウ</t>
    </rPh>
    <phoneticPr fontId="6"/>
  </si>
  <si>
    <t>転出</t>
    <rPh sb="0" eb="2">
      <t>テンシュツ</t>
    </rPh>
    <phoneticPr fontId="6"/>
  </si>
  <si>
    <t>その他</t>
    <rPh sb="2" eb="3">
      <t>タ</t>
    </rPh>
    <phoneticPr fontId="6"/>
  </si>
  <si>
    <t>郷ノ浦</t>
    <rPh sb="0" eb="1">
      <t>ゴウ</t>
    </rPh>
    <rPh sb="2" eb="3">
      <t>ウラ</t>
    </rPh>
    <phoneticPr fontId="6"/>
  </si>
  <si>
    <t>勝　本</t>
    <rPh sb="0" eb="1">
      <t>カチ</t>
    </rPh>
    <rPh sb="2" eb="3">
      <t>ホン</t>
    </rPh>
    <phoneticPr fontId="6"/>
  </si>
  <si>
    <t>芦　辺</t>
    <rPh sb="0" eb="1">
      <t>アシ</t>
    </rPh>
    <rPh sb="2" eb="3">
      <t>ヘン</t>
    </rPh>
    <phoneticPr fontId="6"/>
  </si>
  <si>
    <t>石　田</t>
    <rPh sb="0" eb="1">
      <t>イシ</t>
    </rPh>
    <rPh sb="2" eb="3">
      <t>タ</t>
    </rPh>
    <phoneticPr fontId="6"/>
  </si>
  <si>
    <t>合　計</t>
    <rPh sb="0" eb="1">
      <t>ゴウ</t>
    </rPh>
    <rPh sb="2" eb="3">
      <t>ケイ</t>
    </rPh>
    <phoneticPr fontId="6"/>
  </si>
  <si>
    <t>地　区</t>
    <rPh sb="0" eb="1">
      <t>チ</t>
    </rPh>
    <rPh sb="2" eb="3">
      <t>ク</t>
    </rPh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</si>
  <si>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</si>
  <si>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</si>
  <si>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</si>
  <si>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</si>
  <si>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出生</t>
    <rPh sb="0" eb="2">
      <t>シュッショウ</t>
    </rPh>
    <phoneticPr fontId="4"/>
  </si>
  <si>
    <t>死亡</t>
    <rPh sb="0" eb="2">
      <t>シボウ</t>
    </rPh>
    <phoneticPr fontId="4"/>
  </si>
  <si>
    <t>転入</t>
    <rPh sb="0" eb="2">
      <t>テンニュウ</t>
    </rPh>
    <phoneticPr fontId="4"/>
  </si>
  <si>
    <t>転出</t>
    <rPh sb="0" eb="2">
      <t>テンシュツ</t>
    </rPh>
    <phoneticPr fontId="4"/>
  </si>
  <si>
    <t>その他</t>
    <rPh sb="2" eb="3">
      <t>タ</t>
    </rPh>
    <phoneticPr fontId="4"/>
  </si>
  <si>
    <t>郷ノ浦</t>
    <rPh sb="0" eb="1">
      <t>ゴウ</t>
    </rPh>
    <rPh sb="2" eb="3">
      <t>ウラ</t>
    </rPh>
    <phoneticPr fontId="4"/>
  </si>
  <si>
    <t>勝　本</t>
    <rPh sb="0" eb="1">
      <t>カチ</t>
    </rPh>
    <rPh sb="2" eb="3">
      <t>ホン</t>
    </rPh>
    <phoneticPr fontId="4"/>
  </si>
  <si>
    <t>芦　辺</t>
    <rPh sb="0" eb="1">
      <t>アシ</t>
    </rPh>
    <rPh sb="2" eb="3">
      <t>ヘン</t>
    </rPh>
    <phoneticPr fontId="4"/>
  </si>
  <si>
    <t>石　田</t>
    <rPh sb="0" eb="1">
      <t>イシ</t>
    </rPh>
    <rPh sb="2" eb="3">
      <t>タ</t>
    </rPh>
    <phoneticPr fontId="4"/>
  </si>
  <si>
    <t>合　計</t>
    <rPh sb="0" eb="1">
      <t>ゴウ</t>
    </rPh>
    <rPh sb="2" eb="3">
      <t>ケイ</t>
    </rPh>
    <phoneticPr fontId="4"/>
  </si>
  <si>
    <t>６５歳以上</t>
    <rPh sb="2" eb="3">
      <t>サイ</t>
    </rPh>
    <rPh sb="3" eb="5">
      <t>イジョウ</t>
    </rPh>
    <phoneticPr fontId="4"/>
  </si>
  <si>
    <t>【Ｈ３１．４月末】</t>
    <rPh sb="6" eb="7">
      <t>ガツ</t>
    </rPh>
    <rPh sb="7" eb="8">
      <t>マツ</t>
    </rPh>
    <phoneticPr fontId="2"/>
  </si>
  <si>
    <t>５月</t>
    <phoneticPr fontId="2"/>
  </si>
  <si>
    <t>【R５．４月末】</t>
    <phoneticPr fontId="2"/>
  </si>
  <si>
    <t>【R５．５月末】</t>
    <rPh sb="5" eb="6">
      <t>ガツ</t>
    </rPh>
    <rPh sb="6" eb="7">
      <t>マツ</t>
    </rPh>
    <phoneticPr fontId="2"/>
  </si>
  <si>
    <t>【R５．６月末】</t>
    <rPh sb="5" eb="6">
      <t>ガツ</t>
    </rPh>
    <rPh sb="6" eb="7">
      <t>マツ</t>
    </rPh>
    <phoneticPr fontId="2"/>
  </si>
  <si>
    <t>【R５．７月末】</t>
    <rPh sb="5" eb="6">
      <t>ガツ</t>
    </rPh>
    <rPh sb="6" eb="7">
      <t>マツ</t>
    </rPh>
    <phoneticPr fontId="2"/>
  </si>
  <si>
    <t>【R５．８月末】</t>
    <rPh sb="5" eb="6">
      <t>ガツ</t>
    </rPh>
    <rPh sb="6" eb="7">
      <t>マツ</t>
    </rPh>
    <phoneticPr fontId="2"/>
  </si>
  <si>
    <t>【R５．９月末】</t>
    <rPh sb="5" eb="6">
      <t>ガツ</t>
    </rPh>
    <rPh sb="6" eb="7">
      <t>マツ</t>
    </rPh>
    <phoneticPr fontId="2"/>
  </si>
  <si>
    <t>【R５．１０月末】</t>
    <rPh sb="6" eb="7">
      <t>ガツ</t>
    </rPh>
    <rPh sb="7" eb="8">
      <t>マツ</t>
    </rPh>
    <phoneticPr fontId="2"/>
  </si>
  <si>
    <t>【R５．１１月末】</t>
    <rPh sb="6" eb="7">
      <t>ガツ</t>
    </rPh>
    <rPh sb="7" eb="8">
      <t>マツ</t>
    </rPh>
    <phoneticPr fontId="2"/>
  </si>
  <si>
    <t>【R５．１２月末】</t>
    <rPh sb="6" eb="7">
      <t>ガツ</t>
    </rPh>
    <rPh sb="7" eb="8">
      <t>マツ</t>
    </rPh>
    <phoneticPr fontId="2"/>
  </si>
  <si>
    <t>令和５年度</t>
    <rPh sb="0" eb="2">
      <t>レイワ</t>
    </rPh>
    <rPh sb="4" eb="5">
      <t>ド</t>
    </rPh>
    <phoneticPr fontId="2"/>
  </si>
  <si>
    <t>令和６年
１月末</t>
    <rPh sb="0" eb="2">
      <t>レイワ</t>
    </rPh>
    <rPh sb="7" eb="8">
      <t>マツ</t>
    </rPh>
    <phoneticPr fontId="2"/>
  </si>
  <si>
    <t>令和５年
４月末</t>
    <rPh sb="0" eb="2">
      <t>レイワ</t>
    </rPh>
    <rPh sb="3" eb="4">
      <t>ネン</t>
    </rPh>
    <rPh sb="4" eb="5">
      <t>ヘイネン</t>
    </rPh>
    <rPh sb="6" eb="7">
      <t>ガツ</t>
    </rPh>
    <rPh sb="7" eb="8">
      <t>マツ</t>
    </rPh>
    <phoneticPr fontId="2"/>
  </si>
  <si>
    <t>令和５年
４月</t>
    <rPh sb="0" eb="2">
      <t>レイワ</t>
    </rPh>
    <phoneticPr fontId="2"/>
  </si>
  <si>
    <t>令和６年
１月</t>
    <rPh sb="0" eb="2">
      <t>レイワ</t>
    </rPh>
    <phoneticPr fontId="2"/>
  </si>
  <si>
    <t>西暦</t>
    <rPh sb="0" eb="2">
      <t>セイレキ</t>
    </rPh>
    <phoneticPr fontId="2"/>
  </si>
  <si>
    <t>転入者数</t>
    <rPh sb="0" eb="2">
      <t>テンニュウ</t>
    </rPh>
    <rPh sb="2" eb="3">
      <t>シャ</t>
    </rPh>
    <rPh sb="3" eb="4">
      <t>スウ</t>
    </rPh>
    <phoneticPr fontId="2"/>
  </si>
  <si>
    <t>転出者数</t>
    <rPh sb="0" eb="2">
      <t>テンシュツ</t>
    </rPh>
    <rPh sb="2" eb="3">
      <t>シャ</t>
    </rPh>
    <rPh sb="3" eb="4">
      <t>スウ</t>
    </rPh>
    <phoneticPr fontId="2"/>
  </si>
  <si>
    <t>転入・転出超過</t>
    <rPh sb="0" eb="2">
      <t>テンニュウ</t>
    </rPh>
    <rPh sb="3" eb="5">
      <t>テンシュツ</t>
    </rPh>
    <rPh sb="5" eb="7">
      <t>チョウカ</t>
    </rPh>
    <phoneticPr fontId="2"/>
  </si>
  <si>
    <t>年度単位</t>
    <rPh sb="0" eb="2">
      <t>ネンド</t>
    </rPh>
    <rPh sb="2" eb="4">
      <t>タンイ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</si>
  <si>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</si>
  <si>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</si>
  <si>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</si>
  <si>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</si>
  <si>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</si>
  <si>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</si>
  <si>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</si>
  <si>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</si>
  <si>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</si>
  <si>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</si>
  <si>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</si>
  <si>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</si>
  <si>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</si>
  <si>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</si>
  <si>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</si>
  <si>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</si>
  <si>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</si>
  <si>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転入者数</t>
    <rPh sb="0" eb="3">
      <t>テンニュウシャ</t>
    </rPh>
    <rPh sb="3" eb="4">
      <t>スウ</t>
    </rPh>
    <phoneticPr fontId="2"/>
  </si>
  <si>
    <t>令和5年1月</t>
    <rPh sb="0" eb="2">
      <t>レイワ</t>
    </rPh>
    <rPh sb="3" eb="4">
      <t>ネン</t>
    </rPh>
    <rPh sb="4" eb="5">
      <t>ヘイネン</t>
    </rPh>
    <rPh sb="5" eb="6">
      <t>ガツ</t>
    </rPh>
    <phoneticPr fontId="2"/>
  </si>
  <si>
    <t>令和5年2月</t>
    <rPh sb="0" eb="2">
      <t>レイワ</t>
    </rPh>
    <rPh sb="3" eb="4">
      <t>ネン</t>
    </rPh>
    <rPh sb="5" eb="6">
      <t>ガツ</t>
    </rPh>
    <phoneticPr fontId="2"/>
  </si>
  <si>
    <t>令和5年3月</t>
    <rPh sb="0" eb="2">
      <t>レイワ</t>
    </rPh>
    <rPh sb="3" eb="4">
      <t>ネン</t>
    </rPh>
    <rPh sb="5" eb="6">
      <t>ガツ</t>
    </rPh>
    <phoneticPr fontId="2"/>
  </si>
  <si>
    <t>2023年合計</t>
    <rPh sb="4" eb="5">
      <t>ネン</t>
    </rPh>
    <rPh sb="5" eb="7">
      <t>ゴウケイ</t>
    </rPh>
    <phoneticPr fontId="2"/>
  </si>
  <si>
    <t>【Ｒ６．１月末】</t>
    <rPh sb="5" eb="6">
      <t>ガツ</t>
    </rPh>
    <rPh sb="6" eb="7">
      <t>マツ</t>
    </rPh>
    <phoneticPr fontId="2"/>
  </si>
  <si>
    <t>【Ｒ６．２月末】</t>
    <rPh sb="5" eb="6">
      <t>ガツ</t>
    </rPh>
    <rPh sb="6" eb="7">
      <t>マツ</t>
    </rPh>
    <phoneticPr fontId="2"/>
  </si>
  <si>
    <t>【Ｒ６．３月末】</t>
    <rPh sb="5" eb="6">
      <t>ガツ</t>
    </rPh>
    <rPh sb="6" eb="7">
      <t>マツ</t>
    </rPh>
    <phoneticPr fontId="2"/>
  </si>
  <si>
    <t>【R６．４月末】</t>
    <phoneticPr fontId="2"/>
  </si>
  <si>
    <t>【R６．５月末】</t>
    <rPh sb="5" eb="6">
      <t>ガツ</t>
    </rPh>
    <rPh sb="6" eb="7">
      <t>マツ</t>
    </rPh>
    <phoneticPr fontId="2"/>
  </si>
  <si>
    <t>【R６．６月末】</t>
    <rPh sb="5" eb="6">
      <t>ガツ</t>
    </rPh>
    <rPh sb="6" eb="7">
      <t>マツ</t>
    </rPh>
    <phoneticPr fontId="2"/>
  </si>
  <si>
    <t>【R６．７月末】</t>
    <rPh sb="5" eb="6">
      <t>ガツ</t>
    </rPh>
    <rPh sb="6" eb="7">
      <t>マツ</t>
    </rPh>
    <phoneticPr fontId="2"/>
  </si>
  <si>
    <t>【R６．８月末】</t>
    <rPh sb="5" eb="6">
      <t>ガツ</t>
    </rPh>
    <rPh sb="6" eb="7">
      <t>マツ</t>
    </rPh>
    <phoneticPr fontId="2"/>
  </si>
  <si>
    <t>【R６．９月末】</t>
    <rPh sb="5" eb="6">
      <t>ガツ</t>
    </rPh>
    <rPh sb="6" eb="7">
      <t>マツ</t>
    </rPh>
    <phoneticPr fontId="2"/>
  </si>
  <si>
    <t>【R６．１０月末】</t>
    <rPh sb="6" eb="7">
      <t>ガツ</t>
    </rPh>
    <rPh sb="7" eb="8">
      <t>マツ</t>
    </rPh>
    <phoneticPr fontId="2"/>
  </si>
  <si>
    <t>【R６．１１月末】</t>
    <rPh sb="6" eb="7">
      <t>ガツ</t>
    </rPh>
    <rPh sb="7" eb="8">
      <t>マツ</t>
    </rPh>
    <phoneticPr fontId="2"/>
  </si>
  <si>
    <t>【R６．１２月末】</t>
    <rPh sb="6" eb="7">
      <t>ガツ</t>
    </rPh>
    <rPh sb="7" eb="8">
      <t>マツ</t>
    </rPh>
    <phoneticPr fontId="2"/>
  </si>
  <si>
    <t>【Ｒ７．１月末】</t>
    <rPh sb="5" eb="6">
      <t>ガツ</t>
    </rPh>
    <rPh sb="6" eb="7">
      <t>マツ</t>
    </rPh>
    <phoneticPr fontId="2"/>
  </si>
  <si>
    <t>【Ｒ７．２月末】</t>
    <rPh sb="5" eb="6">
      <t>ガツ</t>
    </rPh>
    <rPh sb="6" eb="7">
      <t>マツ</t>
    </rPh>
    <phoneticPr fontId="2"/>
  </si>
  <si>
    <t>【Ｒ７．３月末】</t>
    <rPh sb="5" eb="6">
      <t>ガツ</t>
    </rPh>
    <rPh sb="6" eb="7">
      <t>マツ</t>
    </rPh>
    <phoneticPr fontId="2"/>
  </si>
  <si>
    <t>令和６年度</t>
    <rPh sb="0" eb="2">
      <t>レイワ</t>
    </rPh>
    <rPh sb="4" eb="5">
      <t>ド</t>
    </rPh>
    <phoneticPr fontId="2"/>
  </si>
  <si>
    <t>令和６年
４月末</t>
    <rPh sb="0" eb="2">
      <t>レイワ</t>
    </rPh>
    <rPh sb="3" eb="4">
      <t>ネン</t>
    </rPh>
    <rPh sb="4" eb="5">
      <t>ヘイネン</t>
    </rPh>
    <rPh sb="6" eb="7">
      <t>ガツ</t>
    </rPh>
    <rPh sb="7" eb="8">
      <t>マツ</t>
    </rPh>
    <phoneticPr fontId="2"/>
  </si>
  <si>
    <t>令和７年
１月末</t>
    <rPh sb="0" eb="2">
      <t>レイワ</t>
    </rPh>
    <rPh sb="7" eb="8">
      <t>マツ</t>
    </rPh>
    <phoneticPr fontId="2"/>
  </si>
  <si>
    <t>令和６年
４月</t>
    <rPh sb="0" eb="2">
      <t>レイワ</t>
    </rPh>
    <phoneticPr fontId="2"/>
  </si>
  <si>
    <t>令和７年
１月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</si>
</sst>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);[Red]\(#,##0\)"/>
    <numFmt numFmtId="177" formatCode="#,##0.00_ "/>
    <numFmt numFmtId="178" formatCode="#,##0;&quot;▲ &quot;#,##0"/>
    <numFmt numFmtId="179" formatCode="#,##0_ "/>
    <numFmt numFmtId="180" formatCode="0;&quot;▲ &quot;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3" fontId="0" fillId="0" borderId="2" xfId="0" applyNumberFormat="1" applyBorder="1">
      <alignment vertical="center"/>
    </xf>
    <xf numFmtId="177" fontId="0" fillId="0" borderId="0" xfId="0" applyNumberFormat="1">
      <alignment vertical="center"/>
    </xf>
    <xf numFmtId="178" fontId="0" fillId="0" borderId="0" xfId="0" applyNumberFormat="1" applyAlignment="1">
      <alignment vertical="center" shrinkToFit="1"/>
    </xf>
    <xf numFmtId="178" fontId="0" fillId="0" borderId="1" xfId="0" applyNumberFormat="1" applyBorder="1" applyAlignment="1">
      <alignment vertical="center" shrinkToFit="1"/>
    </xf>
    <xf numFmtId="178" fontId="0" fillId="0" borderId="4" xfId="0" applyNumberFormat="1" applyBorder="1" applyAlignment="1">
      <alignment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8" fontId="3" fillId="2" borderId="6" xfId="0" applyNumberFormat="1" applyFont="1" applyFill="1" applyBorder="1" applyAlignment="1">
      <alignment horizontal="center" vertical="center" shrinkToFit="1"/>
    </xf>
    <xf numFmtId="177" fontId="3" fillId="2" borderId="7" xfId="0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38" fontId="0" fillId="0" borderId="0" xfId="1" applyFont="1">
      <alignment vertical="center"/>
    </xf>
    <xf numFmtId="177" fontId="0" fillId="0" borderId="1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NumberFormat="1" applyBorder="1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38" fontId="1" fillId="0" borderId="0" xfId="1">
      <alignment vertical="center"/>
    </xf>
    <xf numFmtId="3" fontId="0" fillId="0" borderId="1" xfId="0" applyNumberFormat="1" applyBorder="1" applyAlignment="1">
      <alignment horizontal="right" vertical="center"/>
    </xf>
    <xf numFmtId="176" fontId="0" fillId="0" borderId="11" xfId="0" applyNumberFormat="1" applyBorder="1">
      <alignment vertical="center"/>
    </xf>
    <xf numFmtId="178" fontId="0" fillId="0" borderId="11" xfId="0" applyNumberFormat="1" applyBorder="1" applyAlignment="1">
      <alignment vertical="center" shrinkToFit="1"/>
    </xf>
    <xf numFmtId="38" fontId="1" fillId="0" borderId="1" xfId="1" applyBorder="1">
      <alignment vertical="center"/>
    </xf>
    <xf numFmtId="38" fontId="1" fillId="0" borderId="3" xfId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3" fontId="0" fillId="0" borderId="13" xfId="0" applyNumberFormat="1" applyBorder="1" applyAlignment="1">
      <alignment vertical="center"/>
    </xf>
    <xf numFmtId="3" fontId="0" fillId="0" borderId="14" xfId="0" applyNumberFormat="1" applyBorder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4" xfId="0" applyNumberFormat="1" applyBorder="1">
      <alignment vertical="center"/>
    </xf>
    <xf numFmtId="177" fontId="0" fillId="0" borderId="13" xfId="0" applyNumberFormat="1" applyBorder="1" applyAlignment="1">
      <alignment vertical="center"/>
    </xf>
    <xf numFmtId="177" fontId="0" fillId="0" borderId="14" xfId="0" applyNumberFormat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38" fontId="0" fillId="0" borderId="1" xfId="1" applyFont="1" applyBorder="1">
      <alignment vertical="center"/>
    </xf>
    <xf numFmtId="38" fontId="0" fillId="0" borderId="1" xfId="1" applyFont="1" applyBorder="1" applyAlignment="1">
      <alignment vertical="center" shrinkToFit="1"/>
    </xf>
    <xf numFmtId="38" fontId="0" fillId="0" borderId="4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2" xfId="1" applyFont="1" applyBorder="1">
      <alignment vertical="center"/>
    </xf>
    <xf numFmtId="38" fontId="0" fillId="0" borderId="14" xfId="1" applyFont="1" applyBorder="1" applyAlignment="1">
      <alignment vertical="center"/>
    </xf>
    <xf numFmtId="178" fontId="0" fillId="0" borderId="2" xfId="0" applyNumberFormat="1" applyBorder="1" applyAlignment="1">
      <alignment vertical="center" shrinkToFit="1"/>
    </xf>
    <xf numFmtId="38" fontId="0" fillId="0" borderId="1" xfId="0" applyNumberFormat="1" applyBorder="1" applyAlignment="1">
      <alignment horizontal="right" vertical="center"/>
    </xf>
    <xf numFmtId="3" fontId="0" fillId="0" borderId="0" xfId="0" applyNumberFormat="1">
      <alignment vertical="center"/>
    </xf>
    <xf numFmtId="3" fontId="0" fillId="0" borderId="2" xfId="0" applyNumberFormat="1" applyFill="1" applyBorder="1">
      <alignment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 shrinkToFit="1"/>
    </xf>
    <xf numFmtId="177" fontId="3" fillId="5" borderId="7" xfId="0" applyNumberFormat="1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178" fontId="3" fillId="5" borderId="12" xfId="0" applyNumberFormat="1" applyFont="1" applyFill="1" applyBorder="1" applyAlignment="1">
      <alignment horizontal="center" vertical="center" shrinkToFi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right" vertical="center" shrinkToFit="1"/>
    </xf>
    <xf numFmtId="0" fontId="0" fillId="0" borderId="1" xfId="0" applyFill="1" applyBorder="1">
      <alignment vertical="center"/>
    </xf>
    <xf numFmtId="180" fontId="8" fillId="6" borderId="1" xfId="0" applyNumberFormat="1" applyFont="1" applyFill="1" applyBorder="1" applyAlignment="1">
      <alignment horizontal="right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numFmt numFmtId="3" formatCode="#,##0"/>
    </dxf>
    <dxf>
      <numFmt numFmtId="0" formatCode="General"/>
    </dxf>
    <dxf>
      <numFmt numFmtId="3" formatCode="#,##0"/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令和６年度住基人口</a:t>
            </a:r>
          </a:p>
        </c:rich>
      </c:tx>
      <c:layout>
        <c:manualLayout>
          <c:xMode val="edge"/>
          <c:yMode val="edge"/>
          <c:x val="0.35771624700758564"/>
          <c:y val="2.8520450760878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13793103448189E-2"/>
          <c:y val="0.14082020948259524"/>
          <c:w val="0.80275862068965564"/>
          <c:h val="0.70231851311572724"/>
        </c:manualLayout>
      </c:layout>
      <c:barChart>
        <c:barDir val="col"/>
        <c:grouping val="stacked"/>
        <c:varyColors val="0"/>
        <c:ser>
          <c:idx val="3"/>
          <c:order val="0"/>
          <c:tx>
            <c:v>住基人口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'R6年度 '!$O$5:$AA$5</c:f>
              <c:strCache>
                <c:ptCount val="13"/>
                <c:pt idx="0">
                  <c:v>令和６年
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令和７年
１月末</c:v>
                </c:pt>
                <c:pt idx="10">
                  <c:v>２月末</c:v>
                </c:pt>
                <c:pt idx="11">
                  <c:v>３月末</c:v>
                </c:pt>
                <c:pt idx="12">
                  <c:v>４月末</c:v>
                </c:pt>
              </c:strCache>
            </c:strRef>
          </c:cat>
          <c:val>
            <c:numRef>
              <c:f>'R6年度 '!$O$10:$Z$10</c:f>
              <c:numCache>
                <c:formatCode>#,##0_ </c:formatCode>
                <c:ptCount val="12"/>
                <c:pt idx="0">
                  <c:v>24046</c:v>
                </c:pt>
                <c:pt idx="1">
                  <c:v>24012</c:v>
                </c:pt>
                <c:pt idx="2">
                  <c:v>23974</c:v>
                </c:pt>
                <c:pt idx="3">
                  <c:v>23928</c:v>
                </c:pt>
                <c:pt idx="4">
                  <c:v>23897</c:v>
                </c:pt>
                <c:pt idx="5">
                  <c:v>23841</c:v>
                </c:pt>
                <c:pt idx="6">
                  <c:v>23815</c:v>
                </c:pt>
                <c:pt idx="7">
                  <c:v>23778</c:v>
                </c:pt>
                <c:pt idx="8">
                  <c:v>23731</c:v>
                </c:pt>
                <c:pt idx="9">
                  <c:v>23680</c:v>
                </c:pt>
                <c:pt idx="10">
                  <c:v>23642</c:v>
                </c:pt>
                <c:pt idx="11">
                  <c:v>23399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C-4E97-BDDE-B372B08A0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467392"/>
        <c:axId val="103101568"/>
      </c:barChart>
      <c:lineChart>
        <c:grouping val="standard"/>
        <c:varyColors val="0"/>
        <c:ser>
          <c:idx val="4"/>
          <c:order val="1"/>
          <c:tx>
            <c:v>前月比較増減人数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'R6年度 '!$O$5:$Z$5</c:f>
              <c:strCache>
                <c:ptCount val="12"/>
                <c:pt idx="0">
                  <c:v>令和６年
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令和７年
１月末</c:v>
                </c:pt>
                <c:pt idx="10">
                  <c:v>２月末</c:v>
                </c:pt>
                <c:pt idx="11">
                  <c:v>３月末</c:v>
                </c:pt>
              </c:strCache>
            </c:strRef>
          </c:cat>
          <c:val>
            <c:numRef>
              <c:f>'R6年度 '!$O$11:$Z$11</c:f>
              <c:numCache>
                <c:formatCode>0;"▲ "0</c:formatCode>
                <c:ptCount val="12"/>
                <c:pt idx="0">
                  <c:v>51</c:v>
                </c:pt>
                <c:pt idx="1">
                  <c:v>-34</c:v>
                </c:pt>
                <c:pt idx="2">
                  <c:v>-38</c:v>
                </c:pt>
                <c:pt idx="3">
                  <c:v>-46</c:v>
                </c:pt>
                <c:pt idx="4">
                  <c:v>-31</c:v>
                </c:pt>
                <c:pt idx="5">
                  <c:v>-56</c:v>
                </c:pt>
                <c:pt idx="6">
                  <c:v>-26</c:v>
                </c:pt>
                <c:pt idx="7">
                  <c:v>-37</c:v>
                </c:pt>
                <c:pt idx="8">
                  <c:v>-47</c:v>
                </c:pt>
                <c:pt idx="9">
                  <c:v>-51</c:v>
                </c:pt>
                <c:pt idx="10">
                  <c:v>-38</c:v>
                </c:pt>
                <c:pt idx="11">
                  <c:v>-243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2C-4E97-BDDE-B372B08A0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03872"/>
        <c:axId val="103769216"/>
      </c:lineChart>
      <c:catAx>
        <c:axId val="9746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 anchor="ctr" anchorCtr="1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01568"/>
        <c:scaling>
          <c:orientation val="minMax"/>
          <c:max val="25000"/>
          <c:min val="2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37791532742899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67392"/>
        <c:crosses val="autoZero"/>
        <c:crossBetween val="between"/>
        <c:majorUnit val="250"/>
      </c:valAx>
      <c:catAx>
        <c:axId val="10310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769216"/>
        <c:crosses val="autoZero"/>
        <c:auto val="1"/>
        <c:lblAlgn val="ctr"/>
        <c:lblOffset val="100"/>
        <c:noMultiLvlLbl val="0"/>
      </c:catAx>
      <c:valAx>
        <c:axId val="103769216"/>
        <c:scaling>
          <c:orientation val="minMax"/>
          <c:max val="300"/>
          <c:min val="-400"/>
        </c:scaling>
        <c:delete val="0"/>
        <c:axPos val="r"/>
        <c:numFmt formatCode="0;&quot;▲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3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379308355686308"/>
          <c:y val="0.181818556102947"/>
          <c:w val="0.46896556199705813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令和６年度転入・転出者</a:t>
            </a:r>
          </a:p>
        </c:rich>
      </c:tx>
      <c:layout>
        <c:manualLayout>
          <c:xMode val="edge"/>
          <c:yMode val="edge"/>
          <c:x val="0.33931037466470537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0344827586438E-2"/>
          <c:y val="0.13903767518534701"/>
          <c:w val="0.91724137931034477"/>
          <c:h val="0.70410104741297563"/>
        </c:manualLayout>
      </c:layout>
      <c:barChart>
        <c:barDir val="col"/>
        <c:grouping val="clustered"/>
        <c:varyColors val="0"/>
        <c:ser>
          <c:idx val="3"/>
          <c:order val="0"/>
          <c:tx>
            <c:v>転入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'R6年度 '!$O$15:$AA$15</c:f>
              <c:strCache>
                <c:ptCount val="13"/>
                <c:pt idx="0">
                  <c:v>令和６年
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令和７年
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'R6年度 '!$O$16:$AA$16</c:f>
              <c:numCache>
                <c:formatCode>#,##0_);[Red]\(#,##0\)</c:formatCode>
                <c:ptCount val="13"/>
                <c:pt idx="0" formatCode="#,##0">
                  <c:v>154</c:v>
                </c:pt>
                <c:pt idx="1">
                  <c:v>36</c:v>
                </c:pt>
                <c:pt idx="2" formatCode="#,##0">
                  <c:v>31</c:v>
                </c:pt>
                <c:pt idx="3" formatCode="#,##0_);[Red]\(#,##0\)">
                  <c:v>37</c:v>
                </c:pt>
                <c:pt idx="4" formatCode="General">
                  <c:v>31</c:v>
                </c:pt>
                <c:pt idx="5" formatCode="#,##0">
                  <c:v>22</c:v>
                </c:pt>
                <c:pt idx="6" formatCode="General">
                  <c:v>28</c:v>
                </c:pt>
                <c:pt idx="7" formatCode="General">
                  <c:v>24</c:v>
                </c:pt>
                <c:pt idx="8" formatCode="General">
                  <c:v>16</c:v>
                </c:pt>
                <c:pt idx="9" formatCode="General">
                  <c:v>32</c:v>
                </c:pt>
                <c:pt idx="10" formatCode="General">
                  <c:v>35</c:v>
                </c:pt>
                <c:pt idx="11" formatCode="General">
                  <c:v>213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8-471C-BD87-97D559CF5BE1}"/>
            </c:ext>
          </c:extLst>
        </c:ser>
        <c:ser>
          <c:idx val="0"/>
          <c:order val="1"/>
          <c:tx>
            <c:v>転出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'R6年度 '!$O$15:$AA$15</c:f>
              <c:strCache>
                <c:ptCount val="13"/>
                <c:pt idx="0">
                  <c:v>令和６年
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令和７年
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'R6年度 '!$O$17:$AA$17</c:f>
              <c:numCache>
                <c:formatCode>General</c:formatCode>
                <c:ptCount val="13"/>
                <c:pt idx="0">
                  <c:v>72</c:v>
                </c:pt>
                <c:pt idx="1">
                  <c:v>39</c:v>
                </c:pt>
                <c:pt idx="2" formatCode="#,##0">
                  <c:v>32</c:v>
                </c:pt>
                <c:pt idx="3">
                  <c:v>52</c:v>
                </c:pt>
                <c:pt idx="4">
                  <c:v>29</c:v>
                </c:pt>
                <c:pt idx="5">
                  <c:v>33</c:v>
                </c:pt>
                <c:pt idx="6">
                  <c:v>32</c:v>
                </c:pt>
                <c:pt idx="7">
                  <c:v>31</c:v>
                </c:pt>
                <c:pt idx="8">
                  <c:v>24</c:v>
                </c:pt>
                <c:pt idx="9" formatCode="#,##0_);[Red]\(#,##0\)">
                  <c:v>34</c:v>
                </c:pt>
                <c:pt idx="10">
                  <c:v>53</c:v>
                </c:pt>
                <c:pt idx="11">
                  <c:v>437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8-471C-BD87-97D559CF5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5491584"/>
        <c:axId val="95493120"/>
      </c:barChart>
      <c:catAx>
        <c:axId val="9549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93120"/>
        <c:scaling>
          <c:orientation val="minMax"/>
          <c:max val="4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19966220799940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1584"/>
        <c:crosses val="autoZero"/>
        <c:crossBetween val="between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31037466470541"/>
          <c:y val="0.18894868088013062"/>
          <c:w val="0.41379308355686306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令和５年度住基人口</a:t>
            </a:r>
          </a:p>
        </c:rich>
      </c:tx>
      <c:layout>
        <c:manualLayout>
          <c:xMode val="edge"/>
          <c:yMode val="edge"/>
          <c:x val="0.35771624700758564"/>
          <c:y val="2.85204507608780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413793103448189E-2"/>
          <c:y val="0.14082020948259524"/>
          <c:w val="0.80275862068965564"/>
          <c:h val="0.70231851311572724"/>
        </c:manualLayout>
      </c:layout>
      <c:barChart>
        <c:barDir val="col"/>
        <c:grouping val="stacked"/>
        <c:varyColors val="0"/>
        <c:ser>
          <c:idx val="3"/>
          <c:order val="0"/>
          <c:tx>
            <c:v>住基人口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'R５年度'!$O$5:$AA$5</c:f>
              <c:strCache>
                <c:ptCount val="13"/>
                <c:pt idx="0">
                  <c:v>令和５年
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令和６年
１月末</c:v>
                </c:pt>
                <c:pt idx="10">
                  <c:v>２月末</c:v>
                </c:pt>
                <c:pt idx="11">
                  <c:v>３月末</c:v>
                </c:pt>
                <c:pt idx="12">
                  <c:v>４月末</c:v>
                </c:pt>
              </c:strCache>
            </c:strRef>
          </c:cat>
          <c:val>
            <c:numRef>
              <c:f>'R５年度'!$O$10:$Z$10</c:f>
              <c:numCache>
                <c:formatCode>#,##0_ </c:formatCode>
                <c:ptCount val="12"/>
                <c:pt idx="0">
                  <c:v>24681</c:v>
                </c:pt>
                <c:pt idx="1">
                  <c:v>24656</c:v>
                </c:pt>
                <c:pt idx="2">
                  <c:v>24622</c:v>
                </c:pt>
                <c:pt idx="3">
                  <c:v>24582</c:v>
                </c:pt>
                <c:pt idx="4">
                  <c:v>24542</c:v>
                </c:pt>
                <c:pt idx="5">
                  <c:v>24493</c:v>
                </c:pt>
                <c:pt idx="6">
                  <c:v>24460</c:v>
                </c:pt>
                <c:pt idx="7">
                  <c:v>24414</c:v>
                </c:pt>
                <c:pt idx="8">
                  <c:v>24357</c:v>
                </c:pt>
                <c:pt idx="9">
                  <c:v>24319</c:v>
                </c:pt>
                <c:pt idx="10">
                  <c:v>24273</c:v>
                </c:pt>
                <c:pt idx="11">
                  <c:v>23995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1B-4EB6-8090-AC08E924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467392"/>
        <c:axId val="103101568"/>
      </c:barChart>
      <c:lineChart>
        <c:grouping val="standard"/>
        <c:varyColors val="0"/>
        <c:ser>
          <c:idx val="4"/>
          <c:order val="1"/>
          <c:tx>
            <c:v>前月比較増減人数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'R５年度'!$O$5:$Z$5</c:f>
              <c:strCache>
                <c:ptCount val="12"/>
                <c:pt idx="0">
                  <c:v>令和５年
４月末</c:v>
                </c:pt>
                <c:pt idx="1">
                  <c:v>５月末</c:v>
                </c:pt>
                <c:pt idx="2">
                  <c:v>６月末</c:v>
                </c:pt>
                <c:pt idx="3">
                  <c:v>７月末</c:v>
                </c:pt>
                <c:pt idx="4">
                  <c:v>８月末</c:v>
                </c:pt>
                <c:pt idx="5">
                  <c:v>９月末</c:v>
                </c:pt>
                <c:pt idx="6">
                  <c:v>１０月末</c:v>
                </c:pt>
                <c:pt idx="7">
                  <c:v>１１月末</c:v>
                </c:pt>
                <c:pt idx="8">
                  <c:v>１２月末</c:v>
                </c:pt>
                <c:pt idx="9">
                  <c:v>令和６年
１月末</c:v>
                </c:pt>
                <c:pt idx="10">
                  <c:v>２月末</c:v>
                </c:pt>
                <c:pt idx="11">
                  <c:v>３月末</c:v>
                </c:pt>
              </c:strCache>
            </c:strRef>
          </c:cat>
          <c:val>
            <c:numRef>
              <c:f>'R５年度'!$O$11:$Z$11</c:f>
              <c:numCache>
                <c:formatCode>0;"▲ "0</c:formatCode>
                <c:ptCount val="12"/>
                <c:pt idx="0">
                  <c:v>0</c:v>
                </c:pt>
                <c:pt idx="1">
                  <c:v>-25</c:v>
                </c:pt>
                <c:pt idx="2">
                  <c:v>-34</c:v>
                </c:pt>
                <c:pt idx="3">
                  <c:v>-40</c:v>
                </c:pt>
                <c:pt idx="4">
                  <c:v>-40</c:v>
                </c:pt>
                <c:pt idx="5">
                  <c:v>-49</c:v>
                </c:pt>
                <c:pt idx="6">
                  <c:v>-33</c:v>
                </c:pt>
                <c:pt idx="7">
                  <c:v>-46</c:v>
                </c:pt>
                <c:pt idx="8">
                  <c:v>-57</c:v>
                </c:pt>
                <c:pt idx="9">
                  <c:v>-38</c:v>
                </c:pt>
                <c:pt idx="10">
                  <c:v>-46</c:v>
                </c:pt>
                <c:pt idx="11">
                  <c:v>-278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1B-4EB6-8090-AC08E924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03872"/>
        <c:axId val="103769216"/>
      </c:lineChart>
      <c:catAx>
        <c:axId val="97467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 anchor="ctr" anchorCtr="1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3101568"/>
        <c:scaling>
          <c:orientation val="minMax"/>
          <c:max val="28000"/>
          <c:min val="2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377915327428990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467392"/>
        <c:crosses val="autoZero"/>
        <c:crossBetween val="between"/>
        <c:majorUnit val="250"/>
      </c:valAx>
      <c:catAx>
        <c:axId val="103103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3769216"/>
        <c:crosses val="autoZero"/>
        <c:auto val="1"/>
        <c:lblAlgn val="ctr"/>
        <c:lblOffset val="100"/>
        <c:noMultiLvlLbl val="0"/>
      </c:catAx>
      <c:valAx>
        <c:axId val="103769216"/>
        <c:scaling>
          <c:orientation val="minMax"/>
          <c:max val="300"/>
          <c:min val="-400"/>
        </c:scaling>
        <c:delete val="0"/>
        <c:axPos val="r"/>
        <c:numFmt formatCode="0;&quot;▲ &quot;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3103872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379308355686308"/>
          <c:y val="0.181818556102947"/>
          <c:w val="0.46896556199705813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令和５年度転入・転出者</a:t>
            </a:r>
          </a:p>
        </c:rich>
      </c:tx>
      <c:layout>
        <c:manualLayout>
          <c:xMode val="edge"/>
          <c:yMode val="edge"/>
          <c:x val="0.33931037466470537"/>
          <c:y val="2.8520499108734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310344827586438E-2"/>
          <c:y val="0.13903767518534701"/>
          <c:w val="0.91724137931034477"/>
          <c:h val="0.70410104741297563"/>
        </c:manualLayout>
      </c:layout>
      <c:barChart>
        <c:barDir val="col"/>
        <c:grouping val="clustered"/>
        <c:varyColors val="0"/>
        <c:ser>
          <c:idx val="3"/>
          <c:order val="0"/>
          <c:tx>
            <c:v>転入</c:v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'R５年度'!$O$15:$AA$15</c:f>
              <c:strCache>
                <c:ptCount val="13"/>
                <c:pt idx="0">
                  <c:v>令和５年
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令和６年
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'R５年度'!$O$16:$AA$16</c:f>
              <c:numCache>
                <c:formatCode>#,##0_);[Red]\(#,##0\)</c:formatCode>
                <c:ptCount val="13"/>
                <c:pt idx="0" formatCode="#,##0">
                  <c:v>177</c:v>
                </c:pt>
                <c:pt idx="1">
                  <c:v>31</c:v>
                </c:pt>
                <c:pt idx="2" formatCode="#,##0">
                  <c:v>17</c:v>
                </c:pt>
                <c:pt idx="3" formatCode="#,##0_);[Red]\(#,##0\)">
                  <c:v>32</c:v>
                </c:pt>
                <c:pt idx="4" formatCode="General">
                  <c:v>37</c:v>
                </c:pt>
                <c:pt idx="5" formatCode="#,##0">
                  <c:v>32</c:v>
                </c:pt>
                <c:pt idx="6" formatCode="General">
                  <c:v>41</c:v>
                </c:pt>
                <c:pt idx="7" formatCode="General">
                  <c:v>21</c:v>
                </c:pt>
                <c:pt idx="8" formatCode="General">
                  <c:v>21</c:v>
                </c:pt>
                <c:pt idx="9" formatCode="General">
                  <c:v>47</c:v>
                </c:pt>
                <c:pt idx="10" formatCode="General">
                  <c:v>39</c:v>
                </c:pt>
                <c:pt idx="11" formatCode="General">
                  <c:v>178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ED-439E-8318-8DC15561AC23}"/>
            </c:ext>
          </c:extLst>
        </c:ser>
        <c:ser>
          <c:idx val="0"/>
          <c:order val="1"/>
          <c:tx>
            <c:v>転出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'R５年度'!$O$15:$AA$15</c:f>
              <c:strCache>
                <c:ptCount val="13"/>
                <c:pt idx="0">
                  <c:v>令和５年
４月</c:v>
                </c:pt>
                <c:pt idx="1">
                  <c:v>５月</c:v>
                </c:pt>
                <c:pt idx="2">
                  <c:v>６月</c:v>
                </c:pt>
                <c:pt idx="3">
                  <c:v>７月</c:v>
                </c:pt>
                <c:pt idx="4">
                  <c:v>８月</c:v>
                </c:pt>
                <c:pt idx="5">
                  <c:v>９月</c:v>
                </c:pt>
                <c:pt idx="6">
                  <c:v>１０月</c:v>
                </c:pt>
                <c:pt idx="7">
                  <c:v>１１月</c:v>
                </c:pt>
                <c:pt idx="8">
                  <c:v>１２月</c:v>
                </c:pt>
                <c:pt idx="9">
                  <c:v>令和６年
１月</c:v>
                </c:pt>
                <c:pt idx="10">
                  <c:v>２月</c:v>
                </c:pt>
                <c:pt idx="11">
                  <c:v>３月</c:v>
                </c:pt>
                <c:pt idx="12">
                  <c:v>４月</c:v>
                </c:pt>
              </c:strCache>
            </c:strRef>
          </c:cat>
          <c:val>
            <c:numRef>
              <c:f>'R５年度'!$O$17:$AA$17</c:f>
              <c:numCache>
                <c:formatCode>General</c:formatCode>
                <c:ptCount val="13"/>
                <c:pt idx="0">
                  <c:v>49</c:v>
                </c:pt>
                <c:pt idx="1">
                  <c:v>34</c:v>
                </c:pt>
                <c:pt idx="2" formatCode="#,##0">
                  <c:v>32</c:v>
                </c:pt>
                <c:pt idx="3">
                  <c:v>39</c:v>
                </c:pt>
                <c:pt idx="4">
                  <c:v>54</c:v>
                </c:pt>
                <c:pt idx="5">
                  <c:v>52</c:v>
                </c:pt>
                <c:pt idx="6">
                  <c:v>34</c:v>
                </c:pt>
                <c:pt idx="7">
                  <c:v>40</c:v>
                </c:pt>
                <c:pt idx="8">
                  <c:v>45</c:v>
                </c:pt>
                <c:pt idx="9" formatCode="#,##0_);[Red]\(#,##0\)">
                  <c:v>40</c:v>
                </c:pt>
                <c:pt idx="10">
                  <c:v>53</c:v>
                </c:pt>
                <c:pt idx="11">
                  <c:v>422</c:v>
                </c:pt>
                <c:pt idx="12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D-439E-8318-8DC15561A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95491584"/>
        <c:axId val="95493120"/>
      </c:barChart>
      <c:catAx>
        <c:axId val="9549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eaVert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3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493120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7.7241354446078853E-2"/>
              <c:y val="8.199662207999400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5491584"/>
        <c:crosses val="autoZero"/>
        <c:crossBetween val="between"/>
        <c:min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931037466470541"/>
          <c:y val="0.18894868088013062"/>
          <c:w val="0.41379308355686306"/>
          <c:h val="5.88237165541473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106</xdr:row>
      <xdr:rowOff>38100</xdr:rowOff>
    </xdr:from>
    <xdr:to>
      <xdr:col>11</xdr:col>
      <xdr:colOff>695325</xdr:colOff>
      <xdr:row>137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137</xdr:row>
      <xdr:rowOff>123825</xdr:rowOff>
    </xdr:from>
    <xdr:to>
      <xdr:col>11</xdr:col>
      <xdr:colOff>695325</xdr:colOff>
      <xdr:row>168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0.90239</cdr:x>
      <cdr:y>0.08476</cdr:y>
    </cdr:from>
    <cdr:to>
      <cdr:x>0.98571</cdr:x>
      <cdr:y>0.14638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403" y="407016"/>
          <a:ext cx="502968" cy="290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0.98004</cdr:x>
      <cdr:y>0.09974</cdr:y>
    </cdr:from>
    <cdr:to>
      <cdr:x>0.9899</cdr:x>
      <cdr:y>0.15841</cdr:y>
    </cdr:to>
    <cdr:sp macro="" textlink="">
      <cdr:nvSpPr>
        <cdr:cNvPr id="63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7156" y="488512"/>
          <a:ext cx="63084" cy="287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106</xdr:row>
      <xdr:rowOff>38100</xdr:rowOff>
    </xdr:from>
    <xdr:to>
      <xdr:col>11</xdr:col>
      <xdr:colOff>695325</xdr:colOff>
      <xdr:row>137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137</xdr:row>
      <xdr:rowOff>123825</xdr:rowOff>
    </xdr:from>
    <xdr:to>
      <xdr:col>11</xdr:col>
      <xdr:colOff>695325</xdr:colOff>
      <xdr:row>168</xdr:row>
      <xdr:rowOff>152400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0.90239</cdr:x>
      <cdr:y>0.08476</cdr:y>
    </cdr:from>
    <cdr:to>
      <cdr:x>0.98571</cdr:x>
      <cdr:y>0.14638</cdr:y>
    </cdr:to>
    <cdr:sp macro="" textlink="">
      <cdr:nvSpPr>
        <cdr:cNvPr id="62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23403" y="407016"/>
          <a:ext cx="502968" cy="290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0.98004</cdr:x>
      <cdr:y>0.09974</cdr:y>
    </cdr:from>
    <cdr:to>
      <cdr:x>0.9899</cdr:x>
      <cdr:y>0.15841</cdr:y>
    </cdr:to>
    <cdr:sp macro="" textlink="">
      <cdr:nvSpPr>
        <cdr:cNvPr id="63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87156" y="488512"/>
          <a:ext cx="63084" cy="2878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</cdr:txBody>
    </cdr:sp>
  </cdr:relSizeAnchor>
</c:userShapes>
</file>

<file path=xl/tables/table1.xml><?xml version="1.0" encoding="utf-8"?>
<table xmlns="http://schemas.openxmlformats.org/spreadsheetml/2006/main" id="2" name="テーブル2" displayName="テーブル2" ref="B2:E19" totalsRowShown="0">
  <autoFilter ref="B2:E19"/>
  <tableColumns count="4">
    <tableColumn id="1" name="西暦"/>
    <tableColumn id="2" name="転入者数" dataDxfId="4"/>
    <tableColumn id="3" name="転出者数" dataDxfId="3"/>
    <tableColumn id="4" name="転入・転出超過">
      <calculatedColumnFormula>C3-D3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G2:J19" totalsRowShown="0">
  <autoFilter ref="G2:J19"/>
  <tableColumns count="4">
    <tableColumn id="1" name="年度単位"/>
    <tableColumn id="2" name="転入者数"/>
    <tableColumn id="3" name="転出者数" dataDxfId="2">
      <calculatedColumnFormula>'R５年度'!AB1</calculatedColumnFormula>
    </tableColumn>
    <tableColumn id="4" name="転入・転出超過">
      <calculatedColumnFormula>H3-I3</calculatedColumnFormula>
    </tableColumn>
  </tableColumns>
  <tableStyleInfo name="TableStyleMedium2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B2:J19"/>
  <sheetViews>
    <sheetView workbookViewId="0">
      <selection activeCell="C5" sqref="C5"/>
    </sheetView>
  </sheetViews>
  <sheetFormatPr defaultRowHeight="13.5" x14ac:dyDescent="0.15"/>
  <cols>
    <col min="2" max="2" width="11.75" customWidth="1"/>
    <col min="3" max="4" width="10.75" customWidth="1"/>
    <col min="5" max="5" width="15.875" customWidth="1"/>
    <col min="7" max="7" width="12" customWidth="1"/>
    <col min="8" max="9" width="10.75" customWidth="1"/>
    <col min="10" max="10" width="16.5" customWidth="1"/>
  </cols>
  <sheetData>
    <row r="2" spans="2:10" x14ac:dyDescent="0.15">
      <c r="B2" t="s">
        <v>93</v>
      </c>
      <c r="C2" t="s">
        <v>94</v>
      </c>
      <c r="D2" t="s">
        <v>95</v>
      </c>
      <c r="E2" t="s">
        <v>96</v>
      </c>
      <c r="G2" t="s">
        <v>97</v>
      </c>
      <c r="H2" t="s">
        <v>115</v>
      </c>
      <c r="I2" t="s">
        <v>95</v>
      </c>
      <c r="J2" t="s">
        <v>96</v>
      </c>
    </row>
    <row r="3" spans="2:10" x14ac:dyDescent="0.15">
      <c r="B3">
        <v>2007</v>
      </c>
      <c r="C3" t="e">
        <f>#REF!</f>
        <v>#REF!</v>
      </c>
      <c r="D3" t="e">
        <f>#REF!</f>
        <v>#REF!</v>
      </c>
      <c r="E3" t="e">
        <f>C3-D3</f>
        <v>#REF!</v>
      </c>
      <c r="G3" t="s">
        <v>98</v>
      </c>
      <c r="H3" t="e">
        <f>#REF!</f>
        <v>#REF!</v>
      </c>
      <c r="I3" s="54" t="e">
        <f>#REF!</f>
        <v>#REF!</v>
      </c>
      <c r="J3" t="e">
        <f>H3-I3</f>
        <v>#REF!</v>
      </c>
    </row>
    <row r="4" spans="2:10" x14ac:dyDescent="0.15">
      <c r="B4">
        <v>2008</v>
      </c>
      <c r="C4" t="e">
        <f>#REF!</f>
        <v>#REF!</v>
      </c>
      <c r="D4" t="e">
        <f>#REF!</f>
        <v>#REF!</v>
      </c>
      <c r="E4" t="e">
        <f t="shared" ref="E4:E19" si="0">C4-D4</f>
        <v>#REF!</v>
      </c>
      <c r="G4" t="s">
        <v>99</v>
      </c>
      <c r="H4" t="e">
        <f>#REF!</f>
        <v>#REF!</v>
      </c>
      <c r="I4" s="54" t="e">
        <f>#REF!</f>
        <v>#REF!</v>
      </c>
      <c r="J4" t="e">
        <f t="shared" ref="J4:J19" si="1">H4-I4</f>
        <v>#REF!</v>
      </c>
    </row>
    <row r="5" spans="2:10" x14ac:dyDescent="0.15">
      <c r="B5">
        <v>2009</v>
      </c>
      <c r="C5" t="e">
        <f>#REF!</f>
        <v>#REF!</v>
      </c>
      <c r="D5" t="e">
        <f>#REF!</f>
        <v>#REF!</v>
      </c>
      <c r="E5" t="e">
        <f t="shared" si="0"/>
        <v>#REF!</v>
      </c>
      <c r="G5" t="s">
        <v>100</v>
      </c>
      <c r="H5" t="e">
        <f>#REF!</f>
        <v>#REF!</v>
      </c>
      <c r="I5" s="54" t="e">
        <f>#REF!</f>
        <v>#REF!</v>
      </c>
      <c r="J5" t="e">
        <f t="shared" si="1"/>
        <v>#REF!</v>
      </c>
    </row>
    <row r="6" spans="2:10" x14ac:dyDescent="0.15">
      <c r="B6">
        <v>2010</v>
      </c>
      <c r="C6" t="e">
        <f>#REF!</f>
        <v>#REF!</v>
      </c>
      <c r="D6" t="e">
        <f>#REF!</f>
        <v>#REF!</v>
      </c>
      <c r="E6" t="e">
        <f t="shared" si="0"/>
        <v>#REF!</v>
      </c>
      <c r="G6" t="s">
        <v>101</v>
      </c>
      <c r="H6" t="e">
        <f>#REF!</f>
        <v>#REF!</v>
      </c>
      <c r="I6" s="54" t="e">
        <f>#REF!</f>
        <v>#REF!</v>
      </c>
      <c r="J6" t="e">
        <f t="shared" si="1"/>
        <v>#REF!</v>
      </c>
    </row>
    <row r="7" spans="2:10" x14ac:dyDescent="0.15">
      <c r="B7">
        <v>2011</v>
      </c>
      <c r="C7" t="e">
        <f>#REF!</f>
        <v>#REF!</v>
      </c>
      <c r="D7" t="e">
        <f>#REF!</f>
        <v>#REF!</v>
      </c>
      <c r="E7" t="e">
        <f t="shared" si="0"/>
        <v>#REF!</v>
      </c>
      <c r="G7" t="s">
        <v>102</v>
      </c>
      <c r="H7" t="e">
        <f>#REF!</f>
        <v>#REF!</v>
      </c>
      <c r="I7" s="54" t="e">
        <f>#REF!</f>
        <v>#REF!</v>
      </c>
      <c r="J7" t="e">
        <f t="shared" si="1"/>
        <v>#REF!</v>
      </c>
    </row>
    <row r="8" spans="2:10" x14ac:dyDescent="0.15">
      <c r="B8">
        <v>2012</v>
      </c>
      <c r="C8" t="e">
        <f>#REF!</f>
        <v>#REF!</v>
      </c>
      <c r="D8" t="e">
        <f>#REF!</f>
        <v>#REF!</v>
      </c>
      <c r="E8" t="e">
        <f t="shared" si="0"/>
        <v>#REF!</v>
      </c>
      <c r="G8" t="s">
        <v>103</v>
      </c>
      <c r="H8" t="e">
        <f>#REF!</f>
        <v>#REF!</v>
      </c>
      <c r="I8" s="54" t="e">
        <f>#REF!</f>
        <v>#REF!</v>
      </c>
      <c r="J8" t="e">
        <f t="shared" si="1"/>
        <v>#REF!</v>
      </c>
    </row>
    <row r="9" spans="2:10" x14ac:dyDescent="0.15">
      <c r="B9">
        <v>2013</v>
      </c>
      <c r="C9" t="e">
        <f>#REF!</f>
        <v>#REF!</v>
      </c>
      <c r="D9" t="e">
        <f>#REF!</f>
        <v>#REF!</v>
      </c>
      <c r="E9" t="e">
        <f t="shared" si="0"/>
        <v>#REF!</v>
      </c>
      <c r="G9" t="s">
        <v>104</v>
      </c>
      <c r="H9" t="e">
        <f>#REF!</f>
        <v>#REF!</v>
      </c>
      <c r="I9" s="54" t="e">
        <f>#REF!</f>
        <v>#REF!</v>
      </c>
      <c r="J9" t="e">
        <f t="shared" si="1"/>
        <v>#REF!</v>
      </c>
    </row>
    <row r="10" spans="2:10" x14ac:dyDescent="0.15">
      <c r="B10">
        <v>2014</v>
      </c>
      <c r="C10" t="e">
        <f>#REF!</f>
        <v>#REF!</v>
      </c>
      <c r="D10" t="e">
        <f>#REF!</f>
        <v>#REF!</v>
      </c>
      <c r="E10" t="e">
        <f t="shared" si="0"/>
        <v>#REF!</v>
      </c>
      <c r="G10" t="s">
        <v>105</v>
      </c>
      <c r="H10" t="e">
        <f>#REF!</f>
        <v>#REF!</v>
      </c>
      <c r="I10" s="54" t="e">
        <f>#REF!</f>
        <v>#REF!</v>
      </c>
      <c r="J10" t="e">
        <f t="shared" si="1"/>
        <v>#REF!</v>
      </c>
    </row>
    <row r="11" spans="2:10" x14ac:dyDescent="0.15">
      <c r="B11">
        <v>2015</v>
      </c>
      <c r="C11" t="e">
        <f>#REF!</f>
        <v>#REF!</v>
      </c>
      <c r="D11" t="e">
        <f>#REF!</f>
        <v>#REF!</v>
      </c>
      <c r="E11" t="e">
        <f t="shared" si="0"/>
        <v>#REF!</v>
      </c>
      <c r="G11" t="s">
        <v>106</v>
      </c>
      <c r="H11" t="e">
        <f>#REF!</f>
        <v>#REF!</v>
      </c>
      <c r="I11" s="54" t="e">
        <f>#REF!</f>
        <v>#REF!</v>
      </c>
      <c r="J11" t="e">
        <f t="shared" si="1"/>
        <v>#REF!</v>
      </c>
    </row>
    <row r="12" spans="2:10" x14ac:dyDescent="0.15">
      <c r="B12">
        <v>2016</v>
      </c>
      <c r="C12" t="e">
        <f>#REF!</f>
        <v>#REF!</v>
      </c>
      <c r="D12" t="e">
        <f>#REF!</f>
        <v>#REF!</v>
      </c>
      <c r="E12" t="e">
        <f t="shared" si="0"/>
        <v>#REF!</v>
      </c>
      <c r="G12" t="s">
        <v>107</v>
      </c>
      <c r="H12" t="e">
        <f>#REF!</f>
        <v>#REF!</v>
      </c>
      <c r="I12" s="54" t="e">
        <f>#REF!</f>
        <v>#REF!</v>
      </c>
      <c r="J12" t="e">
        <f t="shared" si="1"/>
        <v>#REF!</v>
      </c>
    </row>
    <row r="13" spans="2:10" x14ac:dyDescent="0.15">
      <c r="B13">
        <v>2017</v>
      </c>
      <c r="C13" t="e">
        <f>#REF!</f>
        <v>#REF!</v>
      </c>
      <c r="D13" t="e">
        <f>#REF!</f>
        <v>#REF!</v>
      </c>
      <c r="E13" t="e">
        <f t="shared" si="0"/>
        <v>#REF!</v>
      </c>
      <c r="G13" t="s">
        <v>108</v>
      </c>
      <c r="H13" t="e">
        <f>#REF!</f>
        <v>#REF!</v>
      </c>
      <c r="I13" s="54" t="e">
        <f>#REF!</f>
        <v>#REF!</v>
      </c>
      <c r="J13" t="e">
        <f t="shared" si="1"/>
        <v>#REF!</v>
      </c>
    </row>
    <row r="14" spans="2:10" x14ac:dyDescent="0.15">
      <c r="B14">
        <v>2018</v>
      </c>
      <c r="C14" t="e">
        <f>#REF!</f>
        <v>#REF!</v>
      </c>
      <c r="D14" t="e">
        <f>#REF!</f>
        <v>#REF!</v>
      </c>
      <c r="E14" t="e">
        <f t="shared" si="0"/>
        <v>#REF!</v>
      </c>
      <c r="G14" t="s">
        <v>109</v>
      </c>
      <c r="H14" t="e">
        <f>#REF!</f>
        <v>#REF!</v>
      </c>
      <c r="I14" s="54" t="e">
        <f>#REF!</f>
        <v>#REF!</v>
      </c>
      <c r="J14" t="e">
        <f t="shared" si="1"/>
        <v>#REF!</v>
      </c>
    </row>
    <row r="15" spans="2:10" x14ac:dyDescent="0.15">
      <c r="B15">
        <v>2019</v>
      </c>
      <c r="C15" t="e">
        <f>#REF!</f>
        <v>#REF!</v>
      </c>
      <c r="D15" t="e">
        <f>#REF!</f>
        <v>#REF!</v>
      </c>
      <c r="E15" t="e">
        <f t="shared" si="0"/>
        <v>#REF!</v>
      </c>
      <c r="G15" t="s">
        <v>110</v>
      </c>
      <c r="H15" t="e">
        <f>#REF!</f>
        <v>#REF!</v>
      </c>
      <c r="I15" s="54" t="e">
        <f>#REF!</f>
        <v>#REF!</v>
      </c>
      <c r="J15" t="e">
        <f t="shared" si="1"/>
        <v>#REF!</v>
      </c>
    </row>
    <row r="16" spans="2:10" x14ac:dyDescent="0.15">
      <c r="B16">
        <v>2020</v>
      </c>
      <c r="C16" s="54" t="e">
        <f>#REF!</f>
        <v>#REF!</v>
      </c>
      <c r="D16" t="e">
        <f>#REF!</f>
        <v>#REF!</v>
      </c>
      <c r="E16" t="e">
        <f t="shared" si="0"/>
        <v>#REF!</v>
      </c>
      <c r="G16" t="s">
        <v>111</v>
      </c>
      <c r="H16" s="54" t="e">
        <f>#REF!</f>
        <v>#REF!</v>
      </c>
      <c r="I16" s="54" t="e">
        <f>#REF!</f>
        <v>#REF!</v>
      </c>
      <c r="J16" t="e">
        <f t="shared" si="1"/>
        <v>#REF!</v>
      </c>
    </row>
    <row r="17" spans="2:10" x14ac:dyDescent="0.15">
      <c r="B17">
        <v>2021</v>
      </c>
      <c r="C17" s="54" t="e">
        <f>#REF!</f>
        <v>#REF!</v>
      </c>
      <c r="D17" t="e">
        <f>#REF!</f>
        <v>#REF!</v>
      </c>
      <c r="E17" t="e">
        <f t="shared" si="0"/>
        <v>#REF!</v>
      </c>
      <c r="G17" t="s">
        <v>112</v>
      </c>
      <c r="H17" s="54" t="e">
        <f>#REF!</f>
        <v>#REF!</v>
      </c>
      <c r="I17" s="54" t="e">
        <f>#REF!</f>
        <v>#REF!</v>
      </c>
      <c r="J17" t="e">
        <f t="shared" si="1"/>
        <v>#REF!</v>
      </c>
    </row>
    <row r="18" spans="2:10" x14ac:dyDescent="0.15">
      <c r="B18">
        <v>2022</v>
      </c>
      <c r="C18" s="54" t="e">
        <f>#REF!</f>
        <v>#REF!</v>
      </c>
      <c r="D18" t="e">
        <f>#REF!</f>
        <v>#REF!</v>
      </c>
      <c r="E18" t="e">
        <f t="shared" si="0"/>
        <v>#REF!</v>
      </c>
      <c r="G18" t="s">
        <v>113</v>
      </c>
      <c r="H18" s="54" t="e">
        <f>#REF!</f>
        <v>#REF!</v>
      </c>
      <c r="I18" s="54" t="e">
        <f>#REF!</f>
        <v>#REF!</v>
      </c>
      <c r="J18" t="e">
        <f t="shared" si="1"/>
        <v>#REF!</v>
      </c>
    </row>
    <row r="19" spans="2:10" x14ac:dyDescent="0.15">
      <c r="B19">
        <v>2023</v>
      </c>
      <c r="C19" s="54" t="e">
        <f>'R５年度'!U21</f>
        <v>#REF!</v>
      </c>
      <c r="D19" t="e">
        <f>'R５年度'!U22</f>
        <v>#REF!</v>
      </c>
      <c r="E19" t="e">
        <f t="shared" si="0"/>
        <v>#REF!</v>
      </c>
      <c r="G19" t="s">
        <v>114</v>
      </c>
      <c r="H19" s="54">
        <f>'R５年度'!AB16</f>
        <v>673</v>
      </c>
      <c r="I19" s="54">
        <f>'R５年度'!AB17</f>
        <v>894</v>
      </c>
      <c r="J19">
        <f t="shared" si="1"/>
        <v>-221</v>
      </c>
    </row>
  </sheetData>
  <phoneticPr fontId="2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B105"/>
  <sheetViews>
    <sheetView showGridLines="0" tabSelected="1" view="pageBreakPreview" topLeftCell="A44" zoomScaleNormal="100" zoomScaleSheetLayoutView="100" workbookViewId="0">
      <selection activeCell="T149" sqref="T149"/>
    </sheetView>
  </sheetViews>
  <sheetFormatPr defaultRowHeight="13.5" x14ac:dyDescent="0.15"/>
  <cols>
    <col min="1" max="1" width="10.625" customWidth="1"/>
    <col min="3" max="5" width="8.625" bestFit="1" customWidth="1"/>
    <col min="6" max="7" width="5.375" bestFit="1" customWidth="1"/>
    <col min="8" max="8" width="5.875" bestFit="1" customWidth="1"/>
    <col min="9" max="9" width="5.5" bestFit="1" customWidth="1"/>
    <col min="10" max="10" width="7.125" style="4" bestFit="1" customWidth="1"/>
    <col min="11" max="11" width="9.75" bestFit="1" customWidth="1"/>
    <col min="12" max="12" width="9.625" style="3" customWidth="1"/>
    <col min="13" max="13" width="10.625" style="34" customWidth="1"/>
    <col min="14" max="14" width="20.75" bestFit="1" customWidth="1"/>
    <col min="15" max="16" width="10.625" customWidth="1"/>
    <col min="17" max="17" width="9.625" customWidth="1"/>
    <col min="18" max="21" width="9.125" bestFit="1" customWidth="1"/>
    <col min="22" max="26" width="11" bestFit="1" customWidth="1"/>
  </cols>
  <sheetData>
    <row r="1" spans="1:28" ht="21" x14ac:dyDescent="0.15">
      <c r="A1" s="16" t="s">
        <v>32</v>
      </c>
    </row>
    <row r="2" spans="1:28" ht="17.25" x14ac:dyDescent="0.15">
      <c r="A2" s="15" t="s">
        <v>45</v>
      </c>
    </row>
    <row r="3" spans="1:28" ht="15.95" customHeight="1" thickBot="1" x14ac:dyDescent="0.2">
      <c r="A3" t="s">
        <v>123</v>
      </c>
      <c r="L3" s="14" t="s">
        <v>14</v>
      </c>
      <c r="N3" t="s">
        <v>18</v>
      </c>
    </row>
    <row r="4" spans="1:28" ht="15.95" customHeight="1" x14ac:dyDescent="0.15">
      <c r="A4" s="56" t="s">
        <v>16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12</v>
      </c>
      <c r="G4" s="57" t="s">
        <v>13</v>
      </c>
      <c r="H4" s="57" t="s">
        <v>10</v>
      </c>
      <c r="I4" s="57" t="s">
        <v>11</v>
      </c>
      <c r="J4" s="58" t="s">
        <v>15</v>
      </c>
      <c r="K4" s="57" t="s">
        <v>4</v>
      </c>
      <c r="L4" s="59" t="s">
        <v>5</v>
      </c>
      <c r="N4" t="s">
        <v>19</v>
      </c>
    </row>
    <row r="5" spans="1:28" ht="15.95" customHeight="1" x14ac:dyDescent="0.15">
      <c r="A5" s="62" t="s">
        <v>6</v>
      </c>
      <c r="B5" s="17">
        <v>4353</v>
      </c>
      <c r="C5" s="1">
        <v>4287</v>
      </c>
      <c r="D5" s="1">
        <v>4654</v>
      </c>
      <c r="E5" s="1">
        <v>8941</v>
      </c>
      <c r="F5" s="1">
        <v>4</v>
      </c>
      <c r="G5" s="1">
        <v>20</v>
      </c>
      <c r="H5" s="1">
        <v>111</v>
      </c>
      <c r="I5" s="1">
        <v>26</v>
      </c>
      <c r="J5" s="5">
        <v>1</v>
      </c>
      <c r="K5" s="36"/>
      <c r="L5" s="42"/>
      <c r="N5" s="32" t="s">
        <v>135</v>
      </c>
      <c r="O5" s="33" t="s">
        <v>136</v>
      </c>
      <c r="P5" s="45" t="s">
        <v>34</v>
      </c>
      <c r="Q5" s="22" t="s">
        <v>35</v>
      </c>
      <c r="R5" s="22" t="s">
        <v>36</v>
      </c>
      <c r="S5" s="22" t="s">
        <v>37</v>
      </c>
      <c r="T5" s="22" t="s">
        <v>38</v>
      </c>
      <c r="U5" s="22" t="s">
        <v>39</v>
      </c>
      <c r="V5" s="22" t="s">
        <v>40</v>
      </c>
      <c r="W5" s="22" t="s">
        <v>41</v>
      </c>
      <c r="X5" s="33" t="s">
        <v>137</v>
      </c>
      <c r="Y5" s="22" t="s">
        <v>42</v>
      </c>
      <c r="Z5" s="22" t="s">
        <v>43</v>
      </c>
      <c r="AA5" s="22" t="s">
        <v>44</v>
      </c>
    </row>
    <row r="6" spans="1:28" ht="15.95" customHeight="1" x14ac:dyDescent="0.15">
      <c r="A6" s="62" t="s">
        <v>7</v>
      </c>
      <c r="B6" s="1">
        <v>2283</v>
      </c>
      <c r="C6" s="1">
        <v>2245</v>
      </c>
      <c r="D6" s="1">
        <v>2414</v>
      </c>
      <c r="E6" s="1">
        <v>4659</v>
      </c>
      <c r="F6" s="1">
        <v>1</v>
      </c>
      <c r="G6" s="1">
        <v>10</v>
      </c>
      <c r="H6" s="1">
        <v>14</v>
      </c>
      <c r="I6" s="1">
        <v>14</v>
      </c>
      <c r="J6" s="5">
        <v>0</v>
      </c>
      <c r="K6" s="37"/>
      <c r="L6" s="43"/>
      <c r="N6" s="19" t="s">
        <v>6</v>
      </c>
      <c r="O6" s="20">
        <f>E5</f>
        <v>8941</v>
      </c>
      <c r="P6" s="20">
        <f>E13</f>
        <v>8938</v>
      </c>
      <c r="Q6" s="20">
        <f>E21</f>
        <v>8922</v>
      </c>
      <c r="R6" s="20">
        <f>E29</f>
        <v>8917</v>
      </c>
      <c r="S6" s="20">
        <f>E37</f>
        <v>8912</v>
      </c>
      <c r="T6" s="20">
        <f>E45</f>
        <v>8901</v>
      </c>
      <c r="U6" s="20">
        <f>E53</f>
        <v>8908</v>
      </c>
      <c r="V6" s="20">
        <f>E61</f>
        <v>8900</v>
      </c>
      <c r="W6" s="20">
        <f>E69</f>
        <v>8881</v>
      </c>
      <c r="X6" s="20">
        <f>E77</f>
        <v>8864</v>
      </c>
      <c r="Y6" s="20">
        <f>E85</f>
        <v>8848</v>
      </c>
      <c r="Z6" s="20">
        <f>E93</f>
        <v>8712</v>
      </c>
      <c r="AA6" s="20">
        <f>E101</f>
        <v>0</v>
      </c>
    </row>
    <row r="7" spans="1:28" ht="15.95" customHeight="1" x14ac:dyDescent="0.15">
      <c r="A7" s="62" t="s">
        <v>8</v>
      </c>
      <c r="B7" s="1">
        <v>3112</v>
      </c>
      <c r="C7" s="1">
        <v>3188</v>
      </c>
      <c r="D7" s="1">
        <v>3463</v>
      </c>
      <c r="E7" s="1">
        <v>6651</v>
      </c>
      <c r="F7" s="1">
        <v>5</v>
      </c>
      <c r="G7" s="1">
        <v>8</v>
      </c>
      <c r="H7" s="1">
        <v>20</v>
      </c>
      <c r="I7" s="1">
        <v>24</v>
      </c>
      <c r="J7" s="5">
        <v>0</v>
      </c>
      <c r="K7" s="37">
        <v>9512</v>
      </c>
      <c r="L7" s="43">
        <f>(ROUND(K7/E9,4))*100</f>
        <v>39.56</v>
      </c>
      <c r="N7" s="19" t="s">
        <v>7</v>
      </c>
      <c r="O7" s="20">
        <f>E6</f>
        <v>4659</v>
      </c>
      <c r="P7" s="20">
        <f>E14</f>
        <v>4659</v>
      </c>
      <c r="Q7" s="20">
        <f>E22</f>
        <v>4647</v>
      </c>
      <c r="R7" s="20">
        <f>E30</f>
        <v>4636</v>
      </c>
      <c r="S7" s="20">
        <f>E38</f>
        <v>4620</v>
      </c>
      <c r="T7" s="20">
        <f>E46</f>
        <v>4605</v>
      </c>
      <c r="U7" s="20">
        <f>E54</f>
        <v>4597</v>
      </c>
      <c r="V7" s="20">
        <f>E62</f>
        <v>4592</v>
      </c>
      <c r="W7" s="20">
        <f>E70</f>
        <v>4583</v>
      </c>
      <c r="X7" s="20">
        <f>E78</f>
        <v>4568</v>
      </c>
      <c r="Y7" s="20">
        <f>E86</f>
        <v>4554</v>
      </c>
      <c r="Z7" s="20">
        <f>E94</f>
        <v>4514</v>
      </c>
      <c r="AA7" s="20">
        <f>E102</f>
        <v>0</v>
      </c>
    </row>
    <row r="8" spans="1:28" ht="15.95" customHeight="1" thickBot="1" x14ac:dyDescent="0.2">
      <c r="A8" s="63" t="s">
        <v>9</v>
      </c>
      <c r="B8" s="1">
        <v>1670</v>
      </c>
      <c r="C8" s="1">
        <v>1852</v>
      </c>
      <c r="D8" s="1">
        <v>1943</v>
      </c>
      <c r="E8" s="1">
        <v>3795</v>
      </c>
      <c r="F8" s="1">
        <v>2</v>
      </c>
      <c r="G8" s="1">
        <v>6</v>
      </c>
      <c r="H8" s="1">
        <v>9</v>
      </c>
      <c r="I8" s="1">
        <v>8</v>
      </c>
      <c r="J8" s="5">
        <v>0</v>
      </c>
      <c r="K8" s="37"/>
      <c r="L8" s="43"/>
      <c r="N8" s="19" t="s">
        <v>8</v>
      </c>
      <c r="O8" s="20">
        <f>E7</f>
        <v>6651</v>
      </c>
      <c r="P8" s="20">
        <f>E15</f>
        <v>6628</v>
      </c>
      <c r="Q8" s="20">
        <f>E23</f>
        <v>6620</v>
      </c>
      <c r="R8" s="20">
        <f>E31</f>
        <v>6597</v>
      </c>
      <c r="S8" s="20">
        <f>E39</f>
        <v>6589</v>
      </c>
      <c r="T8" s="20">
        <f>E47</f>
        <v>6576</v>
      </c>
      <c r="U8" s="20">
        <f>E55</f>
        <v>6554</v>
      </c>
      <c r="V8" s="20">
        <f>E63</f>
        <v>6546</v>
      </c>
      <c r="W8" s="20">
        <f>E71</f>
        <v>6536</v>
      </c>
      <c r="X8" s="20">
        <f>E79</f>
        <v>6525</v>
      </c>
      <c r="Y8" s="20">
        <f>E87</f>
        <v>6524</v>
      </c>
      <c r="Z8" s="20">
        <f>E95</f>
        <v>6476</v>
      </c>
      <c r="AA8" s="20">
        <f>E103</f>
        <v>0</v>
      </c>
    </row>
    <row r="9" spans="1:28" ht="15.95" customHeight="1" thickBot="1" x14ac:dyDescent="0.2">
      <c r="A9" s="64" t="s">
        <v>17</v>
      </c>
      <c r="B9" s="2">
        <f>SUM(B5:B8)</f>
        <v>11418</v>
      </c>
      <c r="C9" s="2">
        <f>SUM(C5:C8)</f>
        <v>11572</v>
      </c>
      <c r="D9" s="2">
        <f>SUM(D5:D8)</f>
        <v>12474</v>
      </c>
      <c r="E9" s="2">
        <f>SUM(E5:E8)</f>
        <v>24046</v>
      </c>
      <c r="F9" s="2">
        <f t="shared" ref="F9:I9" si="0">SUM(F5:F8)</f>
        <v>12</v>
      </c>
      <c r="G9" s="2">
        <f t="shared" si="0"/>
        <v>44</v>
      </c>
      <c r="H9" s="2">
        <f t="shared" si="0"/>
        <v>154</v>
      </c>
      <c r="I9" s="2">
        <f t="shared" si="0"/>
        <v>72</v>
      </c>
      <c r="J9" s="2">
        <f>SUM(J5:J8)</f>
        <v>1</v>
      </c>
      <c r="K9" s="38"/>
      <c r="L9" s="44"/>
      <c r="N9" s="19" t="s">
        <v>9</v>
      </c>
      <c r="O9" s="20">
        <f>E8</f>
        <v>3795</v>
      </c>
      <c r="P9" s="20">
        <f>E16</f>
        <v>3787</v>
      </c>
      <c r="Q9" s="20">
        <f>E24</f>
        <v>3785</v>
      </c>
      <c r="R9" s="20">
        <f>E32</f>
        <v>3778</v>
      </c>
      <c r="S9" s="20">
        <f>E40</f>
        <v>3776</v>
      </c>
      <c r="T9" s="20">
        <f>E48</f>
        <v>3759</v>
      </c>
      <c r="U9" s="20">
        <f>E56</f>
        <v>3756</v>
      </c>
      <c r="V9" s="20">
        <f>E64</f>
        <v>3740</v>
      </c>
      <c r="W9" s="20">
        <f>E72</f>
        <v>3731</v>
      </c>
      <c r="X9" s="20">
        <f>E80</f>
        <v>3723</v>
      </c>
      <c r="Y9" s="20">
        <f>E88</f>
        <v>3716</v>
      </c>
      <c r="Z9" s="20">
        <f>E96</f>
        <v>3697</v>
      </c>
      <c r="AA9" s="20">
        <f>E104</f>
        <v>0</v>
      </c>
    </row>
    <row r="10" spans="1:28" ht="15.95" customHeight="1" x14ac:dyDescent="0.15">
      <c r="N10" s="19" t="s">
        <v>20</v>
      </c>
      <c r="O10" s="20">
        <f>SUM(O6:O9)</f>
        <v>24046</v>
      </c>
      <c r="P10" s="20">
        <f t="shared" ref="P10:Z10" si="1">SUM(P6:P9)</f>
        <v>24012</v>
      </c>
      <c r="Q10" s="20">
        <f>SUM(Q6:Q9)</f>
        <v>23974</v>
      </c>
      <c r="R10" s="20">
        <f t="shared" si="1"/>
        <v>23928</v>
      </c>
      <c r="S10" s="20">
        <f t="shared" si="1"/>
        <v>23897</v>
      </c>
      <c r="T10" s="20">
        <f t="shared" si="1"/>
        <v>23841</v>
      </c>
      <c r="U10" s="20">
        <f t="shared" si="1"/>
        <v>23815</v>
      </c>
      <c r="V10" s="20">
        <f t="shared" si="1"/>
        <v>23778</v>
      </c>
      <c r="W10" s="20">
        <f t="shared" si="1"/>
        <v>23731</v>
      </c>
      <c r="X10" s="20">
        <f t="shared" si="1"/>
        <v>23680</v>
      </c>
      <c r="Y10" s="20">
        <f t="shared" si="1"/>
        <v>23642</v>
      </c>
      <c r="Z10" s="20">
        <f t="shared" si="1"/>
        <v>23399</v>
      </c>
      <c r="AA10" s="20">
        <f>E105</f>
        <v>0</v>
      </c>
    </row>
    <row r="11" spans="1:28" ht="15.95" customHeight="1" thickBot="1" x14ac:dyDescent="0.2">
      <c r="A11" t="s">
        <v>124</v>
      </c>
      <c r="L11" s="14" t="s">
        <v>14</v>
      </c>
      <c r="N11" s="19" t="s">
        <v>21</v>
      </c>
      <c r="O11" s="67">
        <f>IF(O6=0,"",(O10-'R５年度'!E97))</f>
        <v>51</v>
      </c>
      <c r="P11" s="21">
        <f>IF(P6=0,"",(P10-O10))</f>
        <v>-34</v>
      </c>
      <c r="Q11" s="21">
        <f>IF(Q6=0,"",(Q10-P10))</f>
        <v>-38</v>
      </c>
      <c r="R11" s="21">
        <f t="shared" ref="R11:AA11" si="2">IF(R6=0,"",(R10-Q10))</f>
        <v>-46</v>
      </c>
      <c r="S11" s="21">
        <f t="shared" si="2"/>
        <v>-31</v>
      </c>
      <c r="T11" s="21">
        <f t="shared" si="2"/>
        <v>-56</v>
      </c>
      <c r="U11" s="21">
        <f t="shared" si="2"/>
        <v>-26</v>
      </c>
      <c r="V11" s="21">
        <f t="shared" si="2"/>
        <v>-37</v>
      </c>
      <c r="W11" s="21">
        <f t="shared" si="2"/>
        <v>-47</v>
      </c>
      <c r="X11" s="21">
        <f>IF(X6=0,"",(X10-W10))</f>
        <v>-51</v>
      </c>
      <c r="Y11" s="21">
        <f>IF(Y6=0,"",(Y10-X10))</f>
        <v>-38</v>
      </c>
      <c r="Z11" s="21">
        <f t="shared" si="2"/>
        <v>-243</v>
      </c>
      <c r="AA11" s="21" t="str">
        <f t="shared" si="2"/>
        <v/>
      </c>
    </row>
    <row r="12" spans="1:28" ht="15.95" customHeight="1" x14ac:dyDescent="0.15">
      <c r="A12" s="56" t="s">
        <v>16</v>
      </c>
      <c r="B12" s="57" t="s">
        <v>0</v>
      </c>
      <c r="C12" s="57" t="s">
        <v>1</v>
      </c>
      <c r="D12" s="57" t="s">
        <v>2</v>
      </c>
      <c r="E12" s="57" t="s">
        <v>3</v>
      </c>
      <c r="F12" s="57" t="s">
        <v>12</v>
      </c>
      <c r="G12" s="57" t="s">
        <v>13</v>
      </c>
      <c r="H12" s="57" t="s">
        <v>10</v>
      </c>
      <c r="I12" s="57" t="s">
        <v>11</v>
      </c>
      <c r="J12" s="58" t="s">
        <v>15</v>
      </c>
      <c r="K12" s="57" t="s">
        <v>4</v>
      </c>
      <c r="L12" s="59" t="s">
        <v>5</v>
      </c>
    </row>
    <row r="13" spans="1:28" ht="15.95" customHeight="1" x14ac:dyDescent="0.15">
      <c r="A13" s="62" t="s">
        <v>6</v>
      </c>
      <c r="B13" s="1">
        <v>4363</v>
      </c>
      <c r="C13" s="1">
        <v>4284</v>
      </c>
      <c r="D13" s="1">
        <v>4654</v>
      </c>
      <c r="E13" s="1">
        <v>8938</v>
      </c>
      <c r="F13" s="1">
        <v>3</v>
      </c>
      <c r="G13" s="1">
        <v>12</v>
      </c>
      <c r="H13" s="1">
        <v>21</v>
      </c>
      <c r="I13" s="1">
        <v>12</v>
      </c>
      <c r="J13" s="5">
        <v>0</v>
      </c>
      <c r="K13" s="36"/>
      <c r="L13" s="42"/>
      <c r="N13" t="s">
        <v>18</v>
      </c>
    </row>
    <row r="14" spans="1:28" ht="15.95" customHeight="1" x14ac:dyDescent="0.15">
      <c r="A14" s="62" t="s">
        <v>7</v>
      </c>
      <c r="B14" s="1">
        <v>2289</v>
      </c>
      <c r="C14" s="1">
        <v>2250</v>
      </c>
      <c r="D14" s="1">
        <v>2409</v>
      </c>
      <c r="E14" s="1">
        <v>4659</v>
      </c>
      <c r="F14" s="1">
        <v>1</v>
      </c>
      <c r="G14" s="1">
        <v>10</v>
      </c>
      <c r="H14" s="1">
        <v>10</v>
      </c>
      <c r="I14" s="1">
        <v>8</v>
      </c>
      <c r="J14" s="5">
        <v>0</v>
      </c>
      <c r="K14" s="37"/>
      <c r="L14" s="43"/>
      <c r="N14" t="s">
        <v>22</v>
      </c>
    </row>
    <row r="15" spans="1:28" ht="15.95" customHeight="1" x14ac:dyDescent="0.15">
      <c r="A15" s="62" t="s">
        <v>8</v>
      </c>
      <c r="B15" s="1">
        <v>3105</v>
      </c>
      <c r="C15" s="1">
        <v>3181</v>
      </c>
      <c r="D15" s="1">
        <v>3447</v>
      </c>
      <c r="E15" s="1">
        <v>6628</v>
      </c>
      <c r="F15" s="1">
        <v>1</v>
      </c>
      <c r="G15" s="1">
        <v>10</v>
      </c>
      <c r="H15" s="1">
        <v>3</v>
      </c>
      <c r="I15" s="1">
        <v>13</v>
      </c>
      <c r="J15" s="5">
        <v>0</v>
      </c>
      <c r="K15" s="37">
        <v>9497</v>
      </c>
      <c r="L15" s="43">
        <f>(ROUND(K15/E17,4))*100</f>
        <v>39.550000000000004</v>
      </c>
      <c r="N15" s="32" t="s">
        <v>88</v>
      </c>
      <c r="O15" s="33" t="s">
        <v>138</v>
      </c>
      <c r="P15" s="45" t="s">
        <v>78</v>
      </c>
      <c r="Q15" s="22" t="s">
        <v>23</v>
      </c>
      <c r="R15" s="22" t="s">
        <v>24</v>
      </c>
      <c r="S15" s="22" t="s">
        <v>25</v>
      </c>
      <c r="T15" s="22" t="s">
        <v>26</v>
      </c>
      <c r="U15" s="22" t="s">
        <v>27</v>
      </c>
      <c r="V15" s="22" t="s">
        <v>28</v>
      </c>
      <c r="W15" s="22" t="s">
        <v>29</v>
      </c>
      <c r="X15" s="33" t="s">
        <v>139</v>
      </c>
      <c r="Y15" s="22" t="s">
        <v>30</v>
      </c>
      <c r="Z15" s="22" t="s">
        <v>31</v>
      </c>
      <c r="AA15" s="22" t="s">
        <v>33</v>
      </c>
    </row>
    <row r="16" spans="1:28" ht="15.95" customHeight="1" thickBot="1" x14ac:dyDescent="0.2">
      <c r="A16" s="63" t="s">
        <v>9</v>
      </c>
      <c r="B16" s="1">
        <v>1666</v>
      </c>
      <c r="C16" s="1">
        <v>1846</v>
      </c>
      <c r="D16" s="1">
        <v>1941</v>
      </c>
      <c r="E16" s="1">
        <v>3787</v>
      </c>
      <c r="F16" s="1">
        <v>3</v>
      </c>
      <c r="G16" s="1">
        <v>7</v>
      </c>
      <c r="H16" s="1">
        <v>2</v>
      </c>
      <c r="I16" s="1">
        <v>6</v>
      </c>
      <c r="J16" s="5">
        <v>0</v>
      </c>
      <c r="K16" s="37"/>
      <c r="L16" s="43"/>
      <c r="N16" s="19" t="s">
        <v>10</v>
      </c>
      <c r="O16" s="27">
        <f>H9</f>
        <v>154</v>
      </c>
      <c r="P16" s="25">
        <f>H17</f>
        <v>36</v>
      </c>
      <c r="Q16" s="27">
        <f>H25</f>
        <v>31</v>
      </c>
      <c r="R16" s="53">
        <f>H33</f>
        <v>37</v>
      </c>
      <c r="S16" s="23">
        <f>H41</f>
        <v>31</v>
      </c>
      <c r="T16" s="27">
        <f>H49</f>
        <v>22</v>
      </c>
      <c r="U16" s="23">
        <f>H57</f>
        <v>28</v>
      </c>
      <c r="V16" s="23">
        <f>H65</f>
        <v>24</v>
      </c>
      <c r="W16" s="23">
        <f>H73</f>
        <v>16</v>
      </c>
      <c r="X16" s="23">
        <f>H81</f>
        <v>32</v>
      </c>
      <c r="Y16" s="23">
        <f>H89</f>
        <v>35</v>
      </c>
      <c r="Z16" s="23">
        <f>H97</f>
        <v>213</v>
      </c>
      <c r="AA16" s="27">
        <f>H105</f>
        <v>0</v>
      </c>
      <c r="AB16" s="54">
        <f>SUM(O16:Z16)</f>
        <v>659</v>
      </c>
    </row>
    <row r="17" spans="1:28" ht="15.95" customHeight="1" thickBot="1" x14ac:dyDescent="0.2">
      <c r="A17" s="64" t="s">
        <v>17</v>
      </c>
      <c r="B17" s="2">
        <f t="shared" ref="B17:J17" si="3">SUM(B13:B16)</f>
        <v>11423</v>
      </c>
      <c r="C17" s="2">
        <f t="shared" si="3"/>
        <v>11561</v>
      </c>
      <c r="D17" s="2">
        <f t="shared" si="3"/>
        <v>12451</v>
      </c>
      <c r="E17" s="2">
        <f t="shared" si="3"/>
        <v>24012</v>
      </c>
      <c r="F17" s="2">
        <f t="shared" si="3"/>
        <v>8</v>
      </c>
      <c r="G17" s="2">
        <f t="shared" si="3"/>
        <v>39</v>
      </c>
      <c r="H17" s="2">
        <f t="shared" si="3"/>
        <v>36</v>
      </c>
      <c r="I17" s="2">
        <f t="shared" si="3"/>
        <v>39</v>
      </c>
      <c r="J17" s="2">
        <f t="shared" si="3"/>
        <v>0</v>
      </c>
      <c r="K17" s="38"/>
      <c r="L17" s="44"/>
      <c r="N17" s="19" t="s">
        <v>11</v>
      </c>
      <c r="O17" s="23">
        <f>I9</f>
        <v>72</v>
      </c>
      <c r="P17" s="23">
        <f>I17</f>
        <v>39</v>
      </c>
      <c r="Q17" s="27">
        <f>I25</f>
        <v>32</v>
      </c>
      <c r="R17" s="23">
        <f>I33</f>
        <v>52</v>
      </c>
      <c r="S17" s="23">
        <f>I41</f>
        <v>29</v>
      </c>
      <c r="T17" s="23">
        <f>I49</f>
        <v>33</v>
      </c>
      <c r="U17" s="23">
        <f>I57</f>
        <v>32</v>
      </c>
      <c r="V17" s="23">
        <f>I65</f>
        <v>31</v>
      </c>
      <c r="W17" s="23">
        <f>I73</f>
        <v>24</v>
      </c>
      <c r="X17" s="25">
        <f>I81</f>
        <v>34</v>
      </c>
      <c r="Y17" s="23">
        <f>I89</f>
        <v>53</v>
      </c>
      <c r="Z17" s="23">
        <f>I97</f>
        <v>437</v>
      </c>
      <c r="AA17" s="27">
        <f>I105</f>
        <v>0</v>
      </c>
      <c r="AB17" s="54">
        <f>SUM(O17:Z17)</f>
        <v>868</v>
      </c>
    </row>
    <row r="18" spans="1:28" ht="15.95" customHeight="1" x14ac:dyDescent="0.15">
      <c r="F18" s="28"/>
      <c r="G18" s="28"/>
      <c r="H18" s="28"/>
      <c r="I18" s="28"/>
    </row>
    <row r="19" spans="1:28" ht="15.95" customHeight="1" thickBot="1" x14ac:dyDescent="0.2">
      <c r="A19" t="s">
        <v>125</v>
      </c>
      <c r="L19" s="14" t="s">
        <v>14</v>
      </c>
    </row>
    <row r="20" spans="1:28" ht="15.95" customHeight="1" x14ac:dyDescent="0.15">
      <c r="A20" s="56" t="s">
        <v>46</v>
      </c>
      <c r="B20" s="57" t="s">
        <v>47</v>
      </c>
      <c r="C20" s="57" t="s">
        <v>48</v>
      </c>
      <c r="D20" s="57" t="s">
        <v>49</v>
      </c>
      <c r="E20" s="57" t="s">
        <v>50</v>
      </c>
      <c r="F20" s="57" t="s">
        <v>51</v>
      </c>
      <c r="G20" s="57" t="s">
        <v>52</v>
      </c>
      <c r="H20" s="57" t="s">
        <v>53</v>
      </c>
      <c r="I20" s="57" t="s">
        <v>54</v>
      </c>
      <c r="J20" s="58" t="s">
        <v>55</v>
      </c>
      <c r="K20" s="57" t="s">
        <v>4</v>
      </c>
      <c r="L20" s="59" t="s">
        <v>5</v>
      </c>
      <c r="R20" s="24" t="s">
        <v>116</v>
      </c>
      <c r="S20" s="24" t="s">
        <v>117</v>
      </c>
      <c r="T20" s="24" t="s">
        <v>118</v>
      </c>
      <c r="U20" s="66" t="s">
        <v>119</v>
      </c>
    </row>
    <row r="21" spans="1:28" ht="15.95" customHeight="1" x14ac:dyDescent="0.15">
      <c r="A21" s="62" t="s">
        <v>56</v>
      </c>
      <c r="B21" s="1">
        <v>4359</v>
      </c>
      <c r="C21" s="1">
        <v>4277</v>
      </c>
      <c r="D21" s="1">
        <v>4645</v>
      </c>
      <c r="E21" s="1">
        <v>8922</v>
      </c>
      <c r="F21" s="1">
        <v>1</v>
      </c>
      <c r="G21" s="1">
        <v>13</v>
      </c>
      <c r="H21" s="1">
        <v>12</v>
      </c>
      <c r="I21" s="1">
        <v>15</v>
      </c>
      <c r="J21" s="5">
        <v>0</v>
      </c>
      <c r="K21" s="36"/>
      <c r="L21" s="39"/>
      <c r="Q21" t="s">
        <v>10</v>
      </c>
      <c r="R21" s="24" t="e">
        <f>#REF!</f>
        <v>#REF!</v>
      </c>
      <c r="S21" s="24" t="e">
        <f>#REF!</f>
        <v>#REF!</v>
      </c>
      <c r="T21" s="24" t="e">
        <f>#REF!</f>
        <v>#REF!</v>
      </c>
      <c r="U21" s="1" t="e">
        <f>SUM(R21:T21,O16:W16)</f>
        <v>#REF!</v>
      </c>
    </row>
    <row r="22" spans="1:28" ht="15.95" customHeight="1" x14ac:dyDescent="0.15">
      <c r="A22" s="62" t="s">
        <v>57</v>
      </c>
      <c r="B22" s="1">
        <v>2286</v>
      </c>
      <c r="C22" s="1">
        <v>2249</v>
      </c>
      <c r="D22" s="1">
        <v>2398</v>
      </c>
      <c r="E22" s="1">
        <v>4647</v>
      </c>
      <c r="F22" s="1">
        <v>1</v>
      </c>
      <c r="G22" s="1">
        <v>13</v>
      </c>
      <c r="H22" s="1">
        <v>3</v>
      </c>
      <c r="I22" s="1">
        <v>5</v>
      </c>
      <c r="J22" s="5">
        <v>0</v>
      </c>
      <c r="K22" s="37"/>
      <c r="L22" s="40"/>
      <c r="Q22" t="s">
        <v>11</v>
      </c>
      <c r="R22" s="24" t="e">
        <f>#REF!</f>
        <v>#REF!</v>
      </c>
      <c r="S22" s="24" t="e">
        <f>#REF!</f>
        <v>#REF!</v>
      </c>
      <c r="T22" s="24" t="e">
        <f>#REF!</f>
        <v>#REF!</v>
      </c>
      <c r="U22" s="24" t="e">
        <f>SUM(R22:T22,O17:W17)</f>
        <v>#REF!</v>
      </c>
    </row>
    <row r="23" spans="1:28" ht="15.95" customHeight="1" x14ac:dyDescent="0.15">
      <c r="A23" s="62" t="s">
        <v>58</v>
      </c>
      <c r="B23" s="1">
        <v>3098</v>
      </c>
      <c r="C23" s="1">
        <v>3175</v>
      </c>
      <c r="D23" s="1">
        <v>3445</v>
      </c>
      <c r="E23" s="1">
        <v>6620</v>
      </c>
      <c r="F23" s="1">
        <v>3</v>
      </c>
      <c r="G23" s="1">
        <v>12</v>
      </c>
      <c r="H23" s="1">
        <v>10</v>
      </c>
      <c r="I23" s="1">
        <v>10</v>
      </c>
      <c r="J23" s="5">
        <v>1</v>
      </c>
      <c r="K23" s="37">
        <v>9488</v>
      </c>
      <c r="L23" s="40">
        <f>(ROUND(K23/E25,4))*100</f>
        <v>39.58</v>
      </c>
    </row>
    <row r="24" spans="1:28" ht="15.95" customHeight="1" thickBot="1" x14ac:dyDescent="0.2">
      <c r="A24" s="63" t="s">
        <v>59</v>
      </c>
      <c r="B24" s="1">
        <v>1663</v>
      </c>
      <c r="C24" s="1">
        <v>1845</v>
      </c>
      <c r="D24" s="1">
        <v>1940</v>
      </c>
      <c r="E24" s="1">
        <v>3785</v>
      </c>
      <c r="F24" s="1">
        <v>0</v>
      </c>
      <c r="G24" s="1">
        <v>5</v>
      </c>
      <c r="H24" s="1">
        <v>6</v>
      </c>
      <c r="I24" s="1">
        <v>2</v>
      </c>
      <c r="J24" s="5">
        <v>0</v>
      </c>
      <c r="K24" s="37"/>
      <c r="L24" s="40"/>
    </row>
    <row r="25" spans="1:28" ht="15.95" customHeight="1" thickBot="1" x14ac:dyDescent="0.2">
      <c r="A25" s="64" t="s">
        <v>60</v>
      </c>
      <c r="B25" s="55">
        <f t="shared" ref="B25:J25" si="4">SUM(B21:B24)</f>
        <v>11406</v>
      </c>
      <c r="C25" s="55">
        <f t="shared" si="4"/>
        <v>11546</v>
      </c>
      <c r="D25" s="55">
        <f t="shared" si="4"/>
        <v>12428</v>
      </c>
      <c r="E25" s="55">
        <f t="shared" si="4"/>
        <v>23974</v>
      </c>
      <c r="F25" s="2">
        <f t="shared" si="4"/>
        <v>5</v>
      </c>
      <c r="G25" s="2">
        <f t="shared" si="4"/>
        <v>43</v>
      </c>
      <c r="H25" s="2">
        <f t="shared" si="4"/>
        <v>31</v>
      </c>
      <c r="I25" s="2">
        <f t="shared" si="4"/>
        <v>32</v>
      </c>
      <c r="J25" s="2">
        <f t="shared" si="4"/>
        <v>1</v>
      </c>
      <c r="K25" s="38"/>
      <c r="L25" s="41"/>
    </row>
    <row r="26" spans="1:28" ht="15.95" customHeight="1" x14ac:dyDescent="0.15"/>
    <row r="27" spans="1:28" ht="15.95" customHeight="1" thickBot="1" x14ac:dyDescent="0.2">
      <c r="A27" t="s">
        <v>126</v>
      </c>
      <c r="L27" s="14" t="s">
        <v>14</v>
      </c>
    </row>
    <row r="28" spans="1:28" ht="15.95" customHeight="1" x14ac:dyDescent="0.15">
      <c r="A28" s="56" t="s">
        <v>16</v>
      </c>
      <c r="B28" s="57" t="s">
        <v>0</v>
      </c>
      <c r="C28" s="57" t="s">
        <v>1</v>
      </c>
      <c r="D28" s="57" t="s">
        <v>2</v>
      </c>
      <c r="E28" s="57" t="s">
        <v>3</v>
      </c>
      <c r="F28" s="57" t="s">
        <v>12</v>
      </c>
      <c r="G28" s="57" t="s">
        <v>13</v>
      </c>
      <c r="H28" s="57" t="s">
        <v>10</v>
      </c>
      <c r="I28" s="57" t="s">
        <v>11</v>
      </c>
      <c r="J28" s="58" t="s">
        <v>15</v>
      </c>
      <c r="K28" s="57" t="s">
        <v>4</v>
      </c>
      <c r="L28" s="59" t="s">
        <v>5</v>
      </c>
    </row>
    <row r="29" spans="1:28" ht="15.95" customHeight="1" x14ac:dyDescent="0.15">
      <c r="A29" s="62" t="s">
        <v>6</v>
      </c>
      <c r="B29" s="46">
        <v>4358</v>
      </c>
      <c r="C29" s="46">
        <v>4278</v>
      </c>
      <c r="D29" s="46">
        <v>4639</v>
      </c>
      <c r="E29" s="46">
        <v>8917</v>
      </c>
      <c r="F29" s="46">
        <v>6</v>
      </c>
      <c r="G29" s="46">
        <v>11</v>
      </c>
      <c r="H29" s="46">
        <v>16</v>
      </c>
      <c r="I29" s="46">
        <v>20</v>
      </c>
      <c r="J29" s="47">
        <v>0</v>
      </c>
      <c r="K29" s="48"/>
      <c r="L29" s="39"/>
    </row>
    <row r="30" spans="1:28" ht="15.95" customHeight="1" x14ac:dyDescent="0.15">
      <c r="A30" s="62" t="s">
        <v>7</v>
      </c>
      <c r="B30" s="46">
        <v>2282</v>
      </c>
      <c r="C30" s="46">
        <v>2238</v>
      </c>
      <c r="D30" s="46">
        <v>2398</v>
      </c>
      <c r="E30" s="46">
        <v>4636</v>
      </c>
      <c r="F30" s="46">
        <v>2</v>
      </c>
      <c r="G30" s="46">
        <v>12</v>
      </c>
      <c r="H30" s="46">
        <v>4</v>
      </c>
      <c r="I30" s="46">
        <v>2</v>
      </c>
      <c r="J30" s="47">
        <v>0</v>
      </c>
      <c r="K30" s="49"/>
      <c r="L30" s="40"/>
    </row>
    <row r="31" spans="1:28" ht="15.95" customHeight="1" x14ac:dyDescent="0.15">
      <c r="A31" s="62" t="s">
        <v>8</v>
      </c>
      <c r="B31" s="46">
        <v>3095</v>
      </c>
      <c r="C31" s="46">
        <v>3163</v>
      </c>
      <c r="D31" s="46">
        <v>3434</v>
      </c>
      <c r="E31" s="46">
        <v>6597</v>
      </c>
      <c r="F31" s="46">
        <v>3</v>
      </c>
      <c r="G31" s="46">
        <v>15</v>
      </c>
      <c r="H31" s="46">
        <v>13</v>
      </c>
      <c r="I31" s="46">
        <v>26</v>
      </c>
      <c r="J31" s="47">
        <v>0</v>
      </c>
      <c r="K31" s="49">
        <v>9464</v>
      </c>
      <c r="L31" s="40">
        <f>(ROUND(K31/E33,4))*100</f>
        <v>39.550000000000004</v>
      </c>
    </row>
    <row r="32" spans="1:28" ht="15.95" customHeight="1" thickBot="1" x14ac:dyDescent="0.2">
      <c r="A32" s="63" t="s">
        <v>9</v>
      </c>
      <c r="B32" s="46">
        <v>1660</v>
      </c>
      <c r="C32" s="46">
        <v>1840</v>
      </c>
      <c r="D32" s="46">
        <v>1938</v>
      </c>
      <c r="E32" s="46">
        <v>3778</v>
      </c>
      <c r="F32" s="46">
        <v>1</v>
      </c>
      <c r="G32" s="46">
        <v>5</v>
      </c>
      <c r="H32" s="46">
        <v>4</v>
      </c>
      <c r="I32" s="46">
        <v>4</v>
      </c>
      <c r="J32" s="47">
        <v>0</v>
      </c>
      <c r="K32" s="49"/>
      <c r="L32" s="40"/>
    </row>
    <row r="33" spans="1:13" ht="15.95" customHeight="1" thickBot="1" x14ac:dyDescent="0.2">
      <c r="A33" s="64" t="s">
        <v>17</v>
      </c>
      <c r="B33" s="50">
        <f>SUM(B29:B32)</f>
        <v>11395</v>
      </c>
      <c r="C33" s="50">
        <f>SUM(C29:C32)</f>
        <v>11519</v>
      </c>
      <c r="D33" s="50">
        <f>SUM(D29:D32)</f>
        <v>12409</v>
      </c>
      <c r="E33" s="50">
        <f>SUM(E29:E32)</f>
        <v>23928</v>
      </c>
      <c r="F33" s="50">
        <f t="shared" ref="F33:J33" si="5">SUM(F29:F32)</f>
        <v>12</v>
      </c>
      <c r="G33" s="50">
        <f t="shared" si="5"/>
        <v>43</v>
      </c>
      <c r="H33" s="50">
        <f t="shared" si="5"/>
        <v>37</v>
      </c>
      <c r="I33" s="50">
        <f t="shared" si="5"/>
        <v>52</v>
      </c>
      <c r="J33" s="50">
        <f t="shared" si="5"/>
        <v>0</v>
      </c>
      <c r="K33" s="51"/>
      <c r="L33" s="41"/>
    </row>
    <row r="34" spans="1:13" ht="15.95" customHeight="1" x14ac:dyDescent="0.15">
      <c r="K34" s="26"/>
      <c r="L34" s="18" t="str">
        <f>IF(K34=0,"",ROUND(K34/E33,4)*100)</f>
        <v/>
      </c>
    </row>
    <row r="35" spans="1:13" ht="15.95" customHeight="1" thickBot="1" x14ac:dyDescent="0.2">
      <c r="A35" t="s">
        <v>127</v>
      </c>
      <c r="L35" s="14" t="s">
        <v>14</v>
      </c>
    </row>
    <row r="36" spans="1:13" ht="15.95" customHeight="1" x14ac:dyDescent="0.15">
      <c r="A36" s="56" t="s">
        <v>61</v>
      </c>
      <c r="B36" s="57" t="s">
        <v>62</v>
      </c>
      <c r="C36" s="57" t="s">
        <v>63</v>
      </c>
      <c r="D36" s="57" t="s">
        <v>64</v>
      </c>
      <c r="E36" s="57" t="s">
        <v>65</v>
      </c>
      <c r="F36" s="60" t="s">
        <v>66</v>
      </c>
      <c r="G36" s="60" t="s">
        <v>67</v>
      </c>
      <c r="H36" s="60" t="s">
        <v>68</v>
      </c>
      <c r="I36" s="60" t="s">
        <v>69</v>
      </c>
      <c r="J36" s="61" t="s">
        <v>70</v>
      </c>
      <c r="K36" s="57" t="s">
        <v>4</v>
      </c>
      <c r="L36" s="59" t="s">
        <v>5</v>
      </c>
    </row>
    <row r="37" spans="1:13" ht="15.95" customHeight="1" x14ac:dyDescent="0.15">
      <c r="A37" s="62" t="s">
        <v>71</v>
      </c>
      <c r="B37" s="30">
        <v>4362</v>
      </c>
      <c r="C37" s="30">
        <v>4282</v>
      </c>
      <c r="D37" s="30">
        <v>4630</v>
      </c>
      <c r="E37" s="1">
        <v>8912</v>
      </c>
      <c r="F37" s="1">
        <v>2</v>
      </c>
      <c r="G37" s="1">
        <v>8</v>
      </c>
      <c r="H37" s="1">
        <v>9</v>
      </c>
      <c r="I37" s="1">
        <v>14</v>
      </c>
      <c r="J37" s="5">
        <v>-1</v>
      </c>
      <c r="K37" s="36"/>
      <c r="L37" s="39"/>
    </row>
    <row r="38" spans="1:13" ht="15.95" customHeight="1" x14ac:dyDescent="0.15">
      <c r="A38" s="62" t="s">
        <v>72</v>
      </c>
      <c r="B38" s="30">
        <v>2277</v>
      </c>
      <c r="C38" s="30">
        <v>2228</v>
      </c>
      <c r="D38" s="30">
        <v>2392</v>
      </c>
      <c r="E38" s="1">
        <v>4620</v>
      </c>
      <c r="F38" s="1">
        <v>1</v>
      </c>
      <c r="G38" s="1">
        <v>14</v>
      </c>
      <c r="H38" s="1">
        <v>3</v>
      </c>
      <c r="I38" s="1">
        <v>3</v>
      </c>
      <c r="J38" s="5">
        <v>0</v>
      </c>
      <c r="K38" s="37"/>
      <c r="L38" s="40"/>
    </row>
    <row r="39" spans="1:13" ht="15.95" customHeight="1" x14ac:dyDescent="0.15">
      <c r="A39" s="62" t="s">
        <v>73</v>
      </c>
      <c r="B39" s="30">
        <v>3093</v>
      </c>
      <c r="C39" s="30">
        <v>3157</v>
      </c>
      <c r="D39" s="30">
        <v>3432</v>
      </c>
      <c r="E39" s="1">
        <v>6589</v>
      </c>
      <c r="F39" s="1">
        <v>2</v>
      </c>
      <c r="G39" s="1">
        <v>12</v>
      </c>
      <c r="H39" s="1">
        <v>11</v>
      </c>
      <c r="I39" s="1">
        <v>7</v>
      </c>
      <c r="J39" s="5">
        <v>0</v>
      </c>
      <c r="K39" s="37">
        <v>9453</v>
      </c>
      <c r="L39" s="40">
        <f>(ROUND(K39/E41,4))*100</f>
        <v>39.56</v>
      </c>
    </row>
    <row r="40" spans="1:13" ht="15.95" customHeight="1" thickBot="1" x14ac:dyDescent="0.2">
      <c r="A40" s="63" t="s">
        <v>74</v>
      </c>
      <c r="B40" s="31">
        <v>1661</v>
      </c>
      <c r="C40" s="31">
        <v>1840</v>
      </c>
      <c r="D40" s="31">
        <v>1936</v>
      </c>
      <c r="E40" s="1">
        <v>3776</v>
      </c>
      <c r="F40" s="1">
        <v>3</v>
      </c>
      <c r="G40" s="1">
        <v>6</v>
      </c>
      <c r="H40" s="1">
        <v>8</v>
      </c>
      <c r="I40" s="1">
        <v>5</v>
      </c>
      <c r="J40" s="5">
        <v>0</v>
      </c>
      <c r="K40" s="37"/>
      <c r="L40" s="40"/>
    </row>
    <row r="41" spans="1:13" ht="15.95" customHeight="1" thickBot="1" x14ac:dyDescent="0.2">
      <c r="A41" s="64" t="s">
        <v>75</v>
      </c>
      <c r="B41" s="2">
        <f t="shared" ref="B41:J41" si="6">SUM(B37:B40)</f>
        <v>11393</v>
      </c>
      <c r="C41" s="2">
        <f t="shared" si="6"/>
        <v>11507</v>
      </c>
      <c r="D41" s="2">
        <f t="shared" si="6"/>
        <v>12390</v>
      </c>
      <c r="E41" s="2">
        <f>SUM(E37:E40)</f>
        <v>23897</v>
      </c>
      <c r="F41" s="2">
        <f t="shared" si="6"/>
        <v>8</v>
      </c>
      <c r="G41" s="2">
        <f t="shared" si="6"/>
        <v>40</v>
      </c>
      <c r="H41" s="2">
        <f t="shared" si="6"/>
        <v>31</v>
      </c>
      <c r="I41" s="2">
        <f t="shared" si="6"/>
        <v>29</v>
      </c>
      <c r="J41" s="2">
        <f t="shared" si="6"/>
        <v>-1</v>
      </c>
      <c r="K41" s="38"/>
      <c r="L41" s="41"/>
    </row>
    <row r="42" spans="1:13" ht="15.95" customHeight="1" x14ac:dyDescent="0.15">
      <c r="F42" s="28"/>
      <c r="G42" s="28"/>
      <c r="H42" s="28"/>
      <c r="I42" s="28"/>
      <c r="J42" s="29"/>
    </row>
    <row r="43" spans="1:13" ht="15.95" customHeight="1" thickBot="1" x14ac:dyDescent="0.2">
      <c r="A43" t="s">
        <v>128</v>
      </c>
      <c r="L43" s="14" t="s">
        <v>14</v>
      </c>
    </row>
    <row r="44" spans="1:13" ht="15.95" customHeight="1" x14ac:dyDescent="0.15">
      <c r="A44" s="56" t="s">
        <v>16</v>
      </c>
      <c r="B44" s="57" t="s">
        <v>0</v>
      </c>
      <c r="C44" s="57" t="s">
        <v>1</v>
      </c>
      <c r="D44" s="57" t="s">
        <v>2</v>
      </c>
      <c r="E44" s="57" t="s">
        <v>3</v>
      </c>
      <c r="F44" s="57" t="s">
        <v>12</v>
      </c>
      <c r="G44" s="57" t="s">
        <v>13</v>
      </c>
      <c r="H44" s="57" t="s">
        <v>10</v>
      </c>
      <c r="I44" s="57" t="s">
        <v>11</v>
      </c>
      <c r="J44" s="58" t="s">
        <v>15</v>
      </c>
      <c r="K44" s="57" t="s">
        <v>4</v>
      </c>
      <c r="L44" s="59" t="s">
        <v>5</v>
      </c>
    </row>
    <row r="45" spans="1:13" ht="15.95" customHeight="1" x14ac:dyDescent="0.15">
      <c r="A45" s="62" t="s">
        <v>6</v>
      </c>
      <c r="B45" s="1">
        <v>4352</v>
      </c>
      <c r="C45" s="1">
        <v>4277</v>
      </c>
      <c r="D45" s="1">
        <v>4624</v>
      </c>
      <c r="E45" s="1">
        <f>SUM(C45:D45)</f>
        <v>8901</v>
      </c>
      <c r="F45" s="1">
        <v>5</v>
      </c>
      <c r="G45" s="1">
        <v>16</v>
      </c>
      <c r="H45" s="1">
        <v>11</v>
      </c>
      <c r="I45" s="1">
        <v>15</v>
      </c>
      <c r="J45" s="5">
        <v>0</v>
      </c>
      <c r="K45" s="36"/>
      <c r="L45" s="39"/>
    </row>
    <row r="46" spans="1:13" ht="15.95" customHeight="1" x14ac:dyDescent="0.15">
      <c r="A46" s="62" t="s">
        <v>7</v>
      </c>
      <c r="B46" s="1">
        <v>2269</v>
      </c>
      <c r="C46" s="1">
        <v>2223</v>
      </c>
      <c r="D46" s="1">
        <v>2382</v>
      </c>
      <c r="E46" s="1">
        <f t="shared" ref="E46:E47" si="7">SUM(C46:D46)</f>
        <v>4605</v>
      </c>
      <c r="F46" s="1">
        <v>2</v>
      </c>
      <c r="G46" s="1">
        <v>10</v>
      </c>
      <c r="H46" s="1">
        <v>4</v>
      </c>
      <c r="I46" s="1">
        <v>9</v>
      </c>
      <c r="J46" s="5">
        <v>-1</v>
      </c>
      <c r="K46" s="37"/>
      <c r="L46" s="40"/>
    </row>
    <row r="47" spans="1:13" ht="15.95" customHeight="1" x14ac:dyDescent="0.15">
      <c r="A47" s="62" t="s">
        <v>8</v>
      </c>
      <c r="B47" s="1">
        <v>3087</v>
      </c>
      <c r="C47" s="1">
        <v>3151</v>
      </c>
      <c r="D47" s="1">
        <v>3425</v>
      </c>
      <c r="E47" s="1">
        <f t="shared" si="7"/>
        <v>6576</v>
      </c>
      <c r="F47" s="1">
        <v>1</v>
      </c>
      <c r="G47" s="1">
        <v>15</v>
      </c>
      <c r="H47" s="1">
        <v>6</v>
      </c>
      <c r="I47" s="1">
        <v>4</v>
      </c>
      <c r="J47" s="5">
        <v>0</v>
      </c>
      <c r="K47" s="37">
        <v>9434</v>
      </c>
      <c r="L47" s="40">
        <f>(ROUND(K47/E49,4))*100</f>
        <v>39.57</v>
      </c>
    </row>
    <row r="48" spans="1:13" ht="15.95" customHeight="1" thickBot="1" x14ac:dyDescent="0.2">
      <c r="A48" s="63" t="s">
        <v>9</v>
      </c>
      <c r="B48" s="1">
        <v>1658</v>
      </c>
      <c r="C48" s="1">
        <v>1836</v>
      </c>
      <c r="D48" s="1">
        <v>1923</v>
      </c>
      <c r="E48" s="1">
        <f>SUM(C48:D48)</f>
        <v>3759</v>
      </c>
      <c r="F48" s="1">
        <v>1</v>
      </c>
      <c r="G48" s="1">
        <v>2</v>
      </c>
      <c r="H48" s="1">
        <v>1</v>
      </c>
      <c r="I48" s="1">
        <v>5</v>
      </c>
      <c r="J48" s="6">
        <v>0</v>
      </c>
      <c r="K48" s="37"/>
      <c r="L48" s="40"/>
      <c r="M48" s="35"/>
    </row>
    <row r="49" spans="1:13" ht="15.95" customHeight="1" thickBot="1" x14ac:dyDescent="0.2">
      <c r="A49" s="64" t="s">
        <v>17</v>
      </c>
      <c r="B49" s="2">
        <f t="shared" ref="B49:J49" si="8">SUM(B45:B48)</f>
        <v>11366</v>
      </c>
      <c r="C49" s="2">
        <f t="shared" si="8"/>
        <v>11487</v>
      </c>
      <c r="D49" s="2">
        <f t="shared" si="8"/>
        <v>12354</v>
      </c>
      <c r="E49" s="2">
        <f>SUM(E45:E48)</f>
        <v>23841</v>
      </c>
      <c r="F49" s="2">
        <f t="shared" si="8"/>
        <v>9</v>
      </c>
      <c r="G49" s="2">
        <f t="shared" si="8"/>
        <v>43</v>
      </c>
      <c r="H49" s="2">
        <f t="shared" si="8"/>
        <v>22</v>
      </c>
      <c r="I49" s="2">
        <f t="shared" si="8"/>
        <v>33</v>
      </c>
      <c r="J49" s="52">
        <f t="shared" si="8"/>
        <v>-1</v>
      </c>
      <c r="K49" s="38"/>
      <c r="L49" s="41"/>
      <c r="M49" s="35"/>
    </row>
    <row r="51" spans="1:13" ht="15.95" customHeight="1" thickBot="1" x14ac:dyDescent="0.2">
      <c r="A51" t="s">
        <v>129</v>
      </c>
      <c r="L51" s="14" t="s">
        <v>14</v>
      </c>
    </row>
    <row r="52" spans="1:13" ht="15.95" customHeight="1" x14ac:dyDescent="0.15">
      <c r="A52" s="56" t="s">
        <v>61</v>
      </c>
      <c r="B52" s="57" t="s">
        <v>62</v>
      </c>
      <c r="C52" s="57" t="s">
        <v>63</v>
      </c>
      <c r="D52" s="57" t="s">
        <v>64</v>
      </c>
      <c r="E52" s="57" t="s">
        <v>65</v>
      </c>
      <c r="F52" s="57" t="s">
        <v>66</v>
      </c>
      <c r="G52" s="57" t="s">
        <v>67</v>
      </c>
      <c r="H52" s="57" t="s">
        <v>68</v>
      </c>
      <c r="I52" s="57" t="s">
        <v>69</v>
      </c>
      <c r="J52" s="58" t="s">
        <v>70</v>
      </c>
      <c r="K52" s="57" t="s">
        <v>4</v>
      </c>
      <c r="L52" s="59" t="s">
        <v>5</v>
      </c>
    </row>
    <row r="53" spans="1:13" ht="15.95" customHeight="1" x14ac:dyDescent="0.15">
      <c r="A53" s="62" t="s">
        <v>71</v>
      </c>
      <c r="B53" s="1">
        <v>4350</v>
      </c>
      <c r="C53" s="1">
        <v>4280</v>
      </c>
      <c r="D53" s="1">
        <v>4628</v>
      </c>
      <c r="E53" s="1">
        <f>SUM(C53:D53)</f>
        <v>8908</v>
      </c>
      <c r="F53" s="1">
        <v>7</v>
      </c>
      <c r="G53" s="1">
        <v>13</v>
      </c>
      <c r="H53" s="1">
        <v>22</v>
      </c>
      <c r="I53" s="1">
        <v>13</v>
      </c>
      <c r="J53" s="5">
        <v>1</v>
      </c>
      <c r="K53" s="36"/>
      <c r="L53" s="39"/>
    </row>
    <row r="54" spans="1:13" ht="15.95" customHeight="1" x14ac:dyDescent="0.15">
      <c r="A54" s="62" t="s">
        <v>72</v>
      </c>
      <c r="B54" s="1">
        <v>2265</v>
      </c>
      <c r="C54" s="1">
        <v>2219</v>
      </c>
      <c r="D54" s="1">
        <v>2378</v>
      </c>
      <c r="E54" s="1">
        <f t="shared" ref="E54:E55" si="9">SUM(C54:D54)</f>
        <v>4597</v>
      </c>
      <c r="F54" s="1">
        <v>2</v>
      </c>
      <c r="G54" s="1">
        <v>12</v>
      </c>
      <c r="H54" s="1">
        <v>2</v>
      </c>
      <c r="I54" s="1">
        <v>2</v>
      </c>
      <c r="J54" s="5">
        <v>0</v>
      </c>
      <c r="K54" s="37"/>
      <c r="L54" s="40"/>
    </row>
    <row r="55" spans="1:13" ht="15.95" customHeight="1" x14ac:dyDescent="0.15">
      <c r="A55" s="62" t="s">
        <v>73</v>
      </c>
      <c r="B55" s="1">
        <v>3071</v>
      </c>
      <c r="C55" s="1">
        <v>3139</v>
      </c>
      <c r="D55" s="1">
        <v>3415</v>
      </c>
      <c r="E55" s="1">
        <f t="shared" si="9"/>
        <v>6554</v>
      </c>
      <c r="F55" s="1">
        <v>2</v>
      </c>
      <c r="G55" s="1">
        <v>11</v>
      </c>
      <c r="H55" s="1">
        <v>3</v>
      </c>
      <c r="I55" s="1">
        <v>14</v>
      </c>
      <c r="J55" s="5">
        <v>-2</v>
      </c>
      <c r="K55" s="37">
        <v>9426</v>
      </c>
      <c r="L55" s="40">
        <f>(ROUND(K55/E57,4))*100</f>
        <v>39.58</v>
      </c>
    </row>
    <row r="56" spans="1:13" ht="15.95" customHeight="1" thickBot="1" x14ac:dyDescent="0.2">
      <c r="A56" s="63" t="s">
        <v>74</v>
      </c>
      <c r="B56" s="1">
        <v>1655</v>
      </c>
      <c r="C56" s="1">
        <v>1831</v>
      </c>
      <c r="D56" s="1">
        <v>1925</v>
      </c>
      <c r="E56" s="1">
        <f>SUM(C56:D56)</f>
        <v>3756</v>
      </c>
      <c r="F56" s="1">
        <v>1</v>
      </c>
      <c r="G56" s="1">
        <v>7</v>
      </c>
      <c r="H56" s="1">
        <v>1</v>
      </c>
      <c r="I56" s="1">
        <v>3</v>
      </c>
      <c r="J56" s="5">
        <v>0</v>
      </c>
      <c r="K56" s="37"/>
      <c r="L56" s="40"/>
      <c r="M56" s="35"/>
    </row>
    <row r="57" spans="1:13" ht="15.95" customHeight="1" thickBot="1" x14ac:dyDescent="0.2">
      <c r="A57" s="64" t="s">
        <v>75</v>
      </c>
      <c r="B57" s="2">
        <f t="shared" ref="B57:J57" si="10">SUM(B53:B56)</f>
        <v>11341</v>
      </c>
      <c r="C57" s="2">
        <f t="shared" si="10"/>
        <v>11469</v>
      </c>
      <c r="D57" s="2">
        <f t="shared" si="10"/>
        <v>12346</v>
      </c>
      <c r="E57" s="2">
        <f>SUM(E53:E56)</f>
        <v>23815</v>
      </c>
      <c r="F57" s="2">
        <f t="shared" si="10"/>
        <v>12</v>
      </c>
      <c r="G57" s="2">
        <f t="shared" si="10"/>
        <v>43</v>
      </c>
      <c r="H57" s="2">
        <f t="shared" si="10"/>
        <v>28</v>
      </c>
      <c r="I57" s="2">
        <f t="shared" si="10"/>
        <v>32</v>
      </c>
      <c r="J57" s="2">
        <f t="shared" si="10"/>
        <v>-1</v>
      </c>
      <c r="K57" s="38"/>
      <c r="L57" s="41"/>
      <c r="M57" s="35"/>
    </row>
    <row r="58" spans="1:13" ht="15.95" customHeight="1" x14ac:dyDescent="0.15"/>
    <row r="59" spans="1:13" ht="15.95" customHeight="1" thickBot="1" x14ac:dyDescent="0.2">
      <c r="A59" t="s">
        <v>130</v>
      </c>
      <c r="L59" s="14" t="s">
        <v>14</v>
      </c>
    </row>
    <row r="60" spans="1:13" ht="15.95" customHeight="1" x14ac:dyDescent="0.15">
      <c r="A60" s="56" t="s">
        <v>16</v>
      </c>
      <c r="B60" s="57" t="s">
        <v>0</v>
      </c>
      <c r="C60" s="57" t="s">
        <v>1</v>
      </c>
      <c r="D60" s="57" t="s">
        <v>2</v>
      </c>
      <c r="E60" s="57" t="s">
        <v>3</v>
      </c>
      <c r="F60" s="57" t="s">
        <v>12</v>
      </c>
      <c r="G60" s="57" t="s">
        <v>13</v>
      </c>
      <c r="H60" s="57" t="s">
        <v>10</v>
      </c>
      <c r="I60" s="57" t="s">
        <v>11</v>
      </c>
      <c r="J60" s="58" t="s">
        <v>15</v>
      </c>
      <c r="K60" s="57" t="s">
        <v>4</v>
      </c>
      <c r="L60" s="59" t="s">
        <v>5</v>
      </c>
    </row>
    <row r="61" spans="1:13" ht="15.95" customHeight="1" x14ac:dyDescent="0.15">
      <c r="A61" s="62" t="s">
        <v>71</v>
      </c>
      <c r="B61" s="1">
        <v>4348</v>
      </c>
      <c r="C61" s="1">
        <v>4279</v>
      </c>
      <c r="D61" s="1">
        <v>4621</v>
      </c>
      <c r="E61" s="1">
        <f>SUM(C61:D61)</f>
        <v>8900</v>
      </c>
      <c r="F61" s="1">
        <v>4</v>
      </c>
      <c r="G61" s="1">
        <v>9</v>
      </c>
      <c r="H61" s="1">
        <v>6</v>
      </c>
      <c r="I61" s="1">
        <v>13</v>
      </c>
      <c r="J61" s="5">
        <v>1</v>
      </c>
      <c r="K61" s="36"/>
      <c r="L61" s="39"/>
    </row>
    <row r="62" spans="1:13" ht="15.95" customHeight="1" x14ac:dyDescent="0.15">
      <c r="A62" s="62" t="s">
        <v>72</v>
      </c>
      <c r="B62" s="1">
        <v>2265</v>
      </c>
      <c r="C62" s="1">
        <v>2216</v>
      </c>
      <c r="D62" s="1">
        <v>2376</v>
      </c>
      <c r="E62" s="1">
        <f t="shared" ref="E62:E63" si="11">SUM(C62:D62)</f>
        <v>4592</v>
      </c>
      <c r="F62" s="1">
        <v>0</v>
      </c>
      <c r="G62" s="1">
        <v>10</v>
      </c>
      <c r="H62" s="1">
        <v>4</v>
      </c>
      <c r="I62" s="1">
        <v>1</v>
      </c>
      <c r="J62" s="5">
        <v>0</v>
      </c>
      <c r="K62" s="37"/>
      <c r="L62" s="40"/>
    </row>
    <row r="63" spans="1:13" ht="15.95" customHeight="1" x14ac:dyDescent="0.15">
      <c r="A63" s="62" t="s">
        <v>73</v>
      </c>
      <c r="B63" s="1">
        <v>3066</v>
      </c>
      <c r="C63" s="1">
        <v>3138</v>
      </c>
      <c r="D63" s="1">
        <v>3408</v>
      </c>
      <c r="E63" s="1">
        <f t="shared" si="11"/>
        <v>6546</v>
      </c>
      <c r="F63" s="1">
        <v>1</v>
      </c>
      <c r="G63" s="1">
        <v>11</v>
      </c>
      <c r="H63" s="1">
        <v>13</v>
      </c>
      <c r="I63" s="1">
        <v>5</v>
      </c>
      <c r="J63" s="5">
        <v>0</v>
      </c>
      <c r="K63" s="37">
        <v>9414</v>
      </c>
      <c r="L63" s="40">
        <f>(ROUND(K63/E65,4))*100</f>
        <v>39.589999999999996</v>
      </c>
    </row>
    <row r="64" spans="1:13" ht="15.95" customHeight="1" thickBot="1" x14ac:dyDescent="0.2">
      <c r="A64" s="63" t="s">
        <v>74</v>
      </c>
      <c r="B64" s="1">
        <v>1647</v>
      </c>
      <c r="C64" s="1">
        <v>1821</v>
      </c>
      <c r="D64" s="1">
        <v>1919</v>
      </c>
      <c r="E64" s="1">
        <f>SUM(C64:D64)</f>
        <v>3740</v>
      </c>
      <c r="F64" s="1">
        <v>0</v>
      </c>
      <c r="G64" s="1">
        <v>6</v>
      </c>
      <c r="H64" s="1">
        <v>1</v>
      </c>
      <c r="I64" s="1">
        <v>12</v>
      </c>
      <c r="J64" s="6">
        <v>0</v>
      </c>
      <c r="K64" s="37"/>
      <c r="L64" s="40"/>
      <c r="M64" s="35"/>
    </row>
    <row r="65" spans="1:13" ht="15.95" customHeight="1" thickBot="1" x14ac:dyDescent="0.2">
      <c r="A65" s="64" t="s">
        <v>17</v>
      </c>
      <c r="B65" s="2">
        <f t="shared" ref="B65:I65" si="12">SUM(B61:B64)</f>
        <v>11326</v>
      </c>
      <c r="C65" s="2">
        <f t="shared" si="12"/>
        <v>11454</v>
      </c>
      <c r="D65" s="2">
        <f t="shared" si="12"/>
        <v>12324</v>
      </c>
      <c r="E65" s="2">
        <f>SUM(E61:E64)</f>
        <v>23778</v>
      </c>
      <c r="F65" s="2">
        <f t="shared" si="12"/>
        <v>5</v>
      </c>
      <c r="G65" s="2">
        <f t="shared" si="12"/>
        <v>36</v>
      </c>
      <c r="H65" s="2">
        <f t="shared" si="12"/>
        <v>24</v>
      </c>
      <c r="I65" s="2">
        <f t="shared" si="12"/>
        <v>31</v>
      </c>
      <c r="J65" s="65">
        <f>SUM(J61:J64)</f>
        <v>1</v>
      </c>
      <c r="K65" s="38"/>
      <c r="L65" s="41"/>
      <c r="M65" s="35"/>
    </row>
    <row r="66" spans="1:13" ht="15.95" customHeight="1" x14ac:dyDescent="0.15"/>
    <row r="67" spans="1:13" ht="15.95" customHeight="1" thickBot="1" x14ac:dyDescent="0.2">
      <c r="A67" t="s">
        <v>131</v>
      </c>
      <c r="L67" s="14" t="s">
        <v>14</v>
      </c>
    </row>
    <row r="68" spans="1:13" ht="15.95" customHeight="1" x14ac:dyDescent="0.15">
      <c r="A68" s="56" t="s">
        <v>61</v>
      </c>
      <c r="B68" s="57" t="s">
        <v>62</v>
      </c>
      <c r="C68" s="57" t="s">
        <v>63</v>
      </c>
      <c r="D68" s="57" t="s">
        <v>64</v>
      </c>
      <c r="E68" s="57" t="s">
        <v>65</v>
      </c>
      <c r="F68" s="57" t="s">
        <v>66</v>
      </c>
      <c r="G68" s="57" t="s">
        <v>67</v>
      </c>
      <c r="H68" s="57" t="s">
        <v>68</v>
      </c>
      <c r="I68" s="57" t="s">
        <v>69</v>
      </c>
      <c r="J68" s="58" t="s">
        <v>70</v>
      </c>
      <c r="K68" s="57" t="s">
        <v>4</v>
      </c>
      <c r="L68" s="59" t="s">
        <v>5</v>
      </c>
    </row>
    <row r="69" spans="1:13" ht="15.95" customHeight="1" x14ac:dyDescent="0.15">
      <c r="A69" s="62" t="s">
        <v>71</v>
      </c>
      <c r="B69" s="1">
        <v>4340</v>
      </c>
      <c r="C69" s="1">
        <v>4272</v>
      </c>
      <c r="D69" s="1">
        <v>4609</v>
      </c>
      <c r="E69" s="1">
        <f>SUM(C69:D69)</f>
        <v>8881</v>
      </c>
      <c r="F69" s="1">
        <v>9</v>
      </c>
      <c r="G69" s="1">
        <v>17</v>
      </c>
      <c r="H69" s="1">
        <v>3</v>
      </c>
      <c r="I69" s="1">
        <v>12</v>
      </c>
      <c r="J69" s="5">
        <v>0</v>
      </c>
      <c r="K69" s="36"/>
      <c r="L69" s="39"/>
    </row>
    <row r="70" spans="1:13" ht="15.95" customHeight="1" x14ac:dyDescent="0.15">
      <c r="A70" s="62" t="s">
        <v>72</v>
      </c>
      <c r="B70" s="1">
        <v>2263</v>
      </c>
      <c r="C70" s="1">
        <v>2215</v>
      </c>
      <c r="D70" s="1">
        <v>2368</v>
      </c>
      <c r="E70" s="1">
        <f t="shared" ref="E70:E71" si="13">SUM(C70:D70)</f>
        <v>4583</v>
      </c>
      <c r="F70" s="1">
        <v>3</v>
      </c>
      <c r="G70" s="1">
        <v>15</v>
      </c>
      <c r="H70" s="1">
        <v>5</v>
      </c>
      <c r="I70" s="1">
        <v>6</v>
      </c>
      <c r="J70" s="5">
        <v>0</v>
      </c>
      <c r="K70" s="37"/>
      <c r="L70" s="40"/>
    </row>
    <row r="71" spans="1:13" ht="15.95" customHeight="1" x14ac:dyDescent="0.15">
      <c r="A71" s="62" t="s">
        <v>73</v>
      </c>
      <c r="B71" s="1">
        <v>3058</v>
      </c>
      <c r="C71" s="1">
        <v>3131</v>
      </c>
      <c r="D71" s="1">
        <v>3405</v>
      </c>
      <c r="E71" s="1">
        <f t="shared" si="13"/>
        <v>6536</v>
      </c>
      <c r="F71" s="1">
        <v>6</v>
      </c>
      <c r="G71" s="1">
        <v>16</v>
      </c>
      <c r="H71" s="1">
        <v>6</v>
      </c>
      <c r="I71" s="1">
        <v>6</v>
      </c>
      <c r="J71" s="5">
        <v>0</v>
      </c>
      <c r="K71" s="37">
        <v>9386</v>
      </c>
      <c r="L71" s="40">
        <f>(ROUND(K71/E73,4))*100</f>
        <v>39.550000000000004</v>
      </c>
    </row>
    <row r="72" spans="1:13" ht="15.95" customHeight="1" thickBot="1" x14ac:dyDescent="0.2">
      <c r="A72" s="63" t="s">
        <v>74</v>
      </c>
      <c r="B72" s="1">
        <v>1646</v>
      </c>
      <c r="C72" s="1">
        <v>1817</v>
      </c>
      <c r="D72" s="1">
        <v>1914</v>
      </c>
      <c r="E72" s="1">
        <f>SUM(C72:D72)</f>
        <v>3731</v>
      </c>
      <c r="F72" s="1">
        <v>1</v>
      </c>
      <c r="G72" s="1">
        <v>10</v>
      </c>
      <c r="H72" s="1">
        <v>2</v>
      </c>
      <c r="I72" s="1">
        <v>0</v>
      </c>
      <c r="J72" s="5">
        <v>0</v>
      </c>
      <c r="K72" s="37"/>
      <c r="L72" s="40"/>
      <c r="M72" s="35"/>
    </row>
    <row r="73" spans="1:13" ht="15.95" customHeight="1" thickBot="1" x14ac:dyDescent="0.2">
      <c r="A73" s="64" t="s">
        <v>75</v>
      </c>
      <c r="B73" s="2">
        <f>SUM(B69:B72)</f>
        <v>11307</v>
      </c>
      <c r="C73" s="2">
        <f t="shared" ref="C73:J73" si="14">SUM(C69:C72)</f>
        <v>11435</v>
      </c>
      <c r="D73" s="2">
        <f t="shared" si="14"/>
        <v>12296</v>
      </c>
      <c r="E73" s="2">
        <f>SUM(E69:E72)</f>
        <v>23731</v>
      </c>
      <c r="F73" s="2">
        <f t="shared" si="14"/>
        <v>19</v>
      </c>
      <c r="G73" s="2">
        <f t="shared" si="14"/>
        <v>58</v>
      </c>
      <c r="H73" s="2">
        <f t="shared" si="14"/>
        <v>16</v>
      </c>
      <c r="I73" s="2">
        <f t="shared" si="14"/>
        <v>24</v>
      </c>
      <c r="J73" s="2">
        <f t="shared" si="14"/>
        <v>0</v>
      </c>
      <c r="K73" s="38"/>
      <c r="L73" s="41"/>
      <c r="M73" s="35"/>
    </row>
    <row r="74" spans="1:13" ht="15.95" customHeight="1" x14ac:dyDescent="0.15"/>
    <row r="75" spans="1:13" ht="15.95" customHeight="1" thickBot="1" x14ac:dyDescent="0.2">
      <c r="A75" t="s">
        <v>132</v>
      </c>
      <c r="L75" s="14" t="s">
        <v>14</v>
      </c>
    </row>
    <row r="76" spans="1:13" ht="15.95" customHeight="1" x14ac:dyDescent="0.15">
      <c r="A76" s="56" t="s">
        <v>16</v>
      </c>
      <c r="B76" s="57" t="s">
        <v>0</v>
      </c>
      <c r="C76" s="57" t="s">
        <v>1</v>
      </c>
      <c r="D76" s="57" t="s">
        <v>2</v>
      </c>
      <c r="E76" s="57" t="s">
        <v>3</v>
      </c>
      <c r="F76" s="57" t="s">
        <v>12</v>
      </c>
      <c r="G76" s="57" t="s">
        <v>13</v>
      </c>
      <c r="H76" s="57" t="s">
        <v>10</v>
      </c>
      <c r="I76" s="57" t="s">
        <v>11</v>
      </c>
      <c r="J76" s="58" t="s">
        <v>15</v>
      </c>
      <c r="K76" s="57" t="s">
        <v>4</v>
      </c>
      <c r="L76" s="59" t="s">
        <v>5</v>
      </c>
    </row>
    <row r="77" spans="1:13" ht="15.95" customHeight="1" x14ac:dyDescent="0.15">
      <c r="A77" s="62" t="s">
        <v>6</v>
      </c>
      <c r="B77" s="1">
        <v>4331</v>
      </c>
      <c r="C77" s="1">
        <v>4266</v>
      </c>
      <c r="D77" s="1">
        <v>4598</v>
      </c>
      <c r="E77" s="1">
        <f>SUM(C77:D77)</f>
        <v>8864</v>
      </c>
      <c r="F77" s="1">
        <v>3</v>
      </c>
      <c r="G77" s="1">
        <v>20</v>
      </c>
      <c r="H77" s="1">
        <v>11</v>
      </c>
      <c r="I77" s="1">
        <v>11</v>
      </c>
      <c r="J77" s="5">
        <v>-1</v>
      </c>
      <c r="K77" s="36"/>
      <c r="L77" s="39"/>
    </row>
    <row r="78" spans="1:13" ht="15.95" customHeight="1" x14ac:dyDescent="0.15">
      <c r="A78" s="62" t="s">
        <v>7</v>
      </c>
      <c r="B78" s="1">
        <v>2255</v>
      </c>
      <c r="C78" s="1">
        <v>2204</v>
      </c>
      <c r="D78" s="1">
        <v>2364</v>
      </c>
      <c r="E78" s="1">
        <f t="shared" ref="E78:E79" si="15">SUM(C78:D78)</f>
        <v>4568</v>
      </c>
      <c r="F78" s="1">
        <v>1</v>
      </c>
      <c r="G78" s="1">
        <v>11</v>
      </c>
      <c r="H78" s="1">
        <v>6</v>
      </c>
      <c r="I78" s="1">
        <v>11</v>
      </c>
      <c r="J78" s="5">
        <v>0</v>
      </c>
      <c r="K78" s="37"/>
      <c r="L78" s="40"/>
    </row>
    <row r="79" spans="1:13" ht="15.95" customHeight="1" x14ac:dyDescent="0.15">
      <c r="A79" s="62" t="s">
        <v>8</v>
      </c>
      <c r="B79" s="1">
        <v>3061</v>
      </c>
      <c r="C79" s="1">
        <v>3117</v>
      </c>
      <c r="D79" s="1">
        <v>3408</v>
      </c>
      <c r="E79" s="1">
        <f t="shared" si="15"/>
        <v>6525</v>
      </c>
      <c r="F79" s="1">
        <v>2</v>
      </c>
      <c r="G79" s="1">
        <v>22</v>
      </c>
      <c r="H79" s="1">
        <v>14</v>
      </c>
      <c r="I79" s="1">
        <v>9</v>
      </c>
      <c r="J79" s="5">
        <v>0</v>
      </c>
      <c r="K79" s="37">
        <v>9360</v>
      </c>
      <c r="L79" s="40">
        <f>(ROUND(K79/E81,4))*100</f>
        <v>39.53</v>
      </c>
    </row>
    <row r="80" spans="1:13" ht="15.95" customHeight="1" thickBot="1" x14ac:dyDescent="0.2">
      <c r="A80" s="63" t="s">
        <v>9</v>
      </c>
      <c r="B80" s="1">
        <v>1642</v>
      </c>
      <c r="C80" s="1">
        <v>1814</v>
      </c>
      <c r="D80" s="1">
        <v>1909</v>
      </c>
      <c r="E80" s="1">
        <f>SUM(C80:D80)</f>
        <v>3723</v>
      </c>
      <c r="F80" s="1">
        <v>0</v>
      </c>
      <c r="G80" s="1">
        <v>2</v>
      </c>
      <c r="H80" s="1">
        <v>1</v>
      </c>
      <c r="I80" s="1">
        <v>3</v>
      </c>
      <c r="J80" s="5">
        <v>0</v>
      </c>
      <c r="K80" s="37"/>
      <c r="L80" s="40"/>
      <c r="M80" s="35"/>
    </row>
    <row r="81" spans="1:13" ht="15.95" customHeight="1" thickBot="1" x14ac:dyDescent="0.2">
      <c r="A81" s="64" t="s">
        <v>17</v>
      </c>
      <c r="B81" s="2">
        <f t="shared" ref="B81:J81" si="16">SUM(B77:B80)</f>
        <v>11289</v>
      </c>
      <c r="C81" s="2">
        <f t="shared" si="16"/>
        <v>11401</v>
      </c>
      <c r="D81" s="2">
        <f>SUM(D77:D80)</f>
        <v>12279</v>
      </c>
      <c r="E81" s="2">
        <f t="shared" si="16"/>
        <v>23680</v>
      </c>
      <c r="F81" s="2">
        <f t="shared" si="16"/>
        <v>6</v>
      </c>
      <c r="G81" s="2">
        <f t="shared" si="16"/>
        <v>55</v>
      </c>
      <c r="H81" s="2">
        <f t="shared" si="16"/>
        <v>32</v>
      </c>
      <c r="I81" s="2">
        <f t="shared" si="16"/>
        <v>34</v>
      </c>
      <c r="J81" s="2">
        <f t="shared" si="16"/>
        <v>-1</v>
      </c>
      <c r="K81" s="38"/>
      <c r="L81" s="41"/>
      <c r="M81" s="35"/>
    </row>
    <row r="83" spans="1:13" ht="15.95" customHeight="1" thickBot="1" x14ac:dyDescent="0.2">
      <c r="A83" t="s">
        <v>133</v>
      </c>
      <c r="L83" s="14" t="s">
        <v>14</v>
      </c>
    </row>
    <row r="84" spans="1:13" ht="15.95" customHeight="1" x14ac:dyDescent="0.15">
      <c r="A84" s="56" t="s">
        <v>61</v>
      </c>
      <c r="B84" s="57" t="s">
        <v>62</v>
      </c>
      <c r="C84" s="57" t="s">
        <v>63</v>
      </c>
      <c r="D84" s="57" t="s">
        <v>64</v>
      </c>
      <c r="E84" s="57" t="s">
        <v>65</v>
      </c>
      <c r="F84" s="57" t="s">
        <v>66</v>
      </c>
      <c r="G84" s="57" t="s">
        <v>67</v>
      </c>
      <c r="H84" s="57" t="s">
        <v>68</v>
      </c>
      <c r="I84" s="57" t="s">
        <v>69</v>
      </c>
      <c r="J84" s="58" t="s">
        <v>70</v>
      </c>
      <c r="K84" s="57" t="s">
        <v>76</v>
      </c>
      <c r="L84" s="59" t="s">
        <v>5</v>
      </c>
    </row>
    <row r="85" spans="1:13" ht="15.95" customHeight="1" x14ac:dyDescent="0.15">
      <c r="A85" s="62" t="s">
        <v>71</v>
      </c>
      <c r="B85" s="1">
        <v>4329</v>
      </c>
      <c r="C85" s="1">
        <v>4264</v>
      </c>
      <c r="D85" s="1">
        <v>4584</v>
      </c>
      <c r="E85" s="1">
        <f>SUM(C85:D85)</f>
        <v>8848</v>
      </c>
      <c r="F85" s="1">
        <v>2</v>
      </c>
      <c r="G85" s="1">
        <v>9</v>
      </c>
      <c r="H85" s="1">
        <v>14</v>
      </c>
      <c r="I85" s="1">
        <v>21</v>
      </c>
      <c r="J85" s="5">
        <v>-2</v>
      </c>
      <c r="K85" s="36"/>
      <c r="L85" s="39"/>
    </row>
    <row r="86" spans="1:13" ht="15.95" customHeight="1" x14ac:dyDescent="0.15">
      <c r="A86" s="62" t="s">
        <v>72</v>
      </c>
      <c r="B86" s="1">
        <v>2246</v>
      </c>
      <c r="C86" s="1">
        <v>2195</v>
      </c>
      <c r="D86" s="1">
        <v>2359</v>
      </c>
      <c r="E86" s="1">
        <f t="shared" ref="E86:E87" si="17">SUM(C86:D86)</f>
        <v>4554</v>
      </c>
      <c r="F86" s="1">
        <v>2</v>
      </c>
      <c r="G86" s="1">
        <v>9</v>
      </c>
      <c r="H86" s="1">
        <v>8</v>
      </c>
      <c r="I86" s="1">
        <v>16</v>
      </c>
      <c r="J86" s="5">
        <v>0</v>
      </c>
      <c r="K86" s="37"/>
      <c r="L86" s="40"/>
    </row>
    <row r="87" spans="1:13" ht="15.95" customHeight="1" x14ac:dyDescent="0.15">
      <c r="A87" s="62" t="s">
        <v>73</v>
      </c>
      <c r="B87" s="1">
        <v>3066</v>
      </c>
      <c r="C87" s="1">
        <v>3123</v>
      </c>
      <c r="D87" s="1">
        <v>3401</v>
      </c>
      <c r="E87" s="1">
        <f t="shared" si="17"/>
        <v>6524</v>
      </c>
      <c r="F87" s="1">
        <v>3</v>
      </c>
      <c r="G87" s="1">
        <v>5</v>
      </c>
      <c r="H87" s="1">
        <v>11</v>
      </c>
      <c r="I87" s="1">
        <v>10</v>
      </c>
      <c r="J87" s="5">
        <v>0</v>
      </c>
      <c r="K87" s="37">
        <v>9368</v>
      </c>
      <c r="L87" s="40">
        <f>(ROUND(K87/E89,4))*100</f>
        <v>39.619999999999997</v>
      </c>
    </row>
    <row r="88" spans="1:13" ht="15.95" customHeight="1" thickBot="1" x14ac:dyDescent="0.2">
      <c r="A88" s="63" t="s">
        <v>74</v>
      </c>
      <c r="B88" s="1">
        <v>1643</v>
      </c>
      <c r="C88" s="1">
        <v>1808</v>
      </c>
      <c r="D88" s="1">
        <v>1908</v>
      </c>
      <c r="E88" s="1">
        <f>SUM(C88:D88)</f>
        <v>3716</v>
      </c>
      <c r="F88" s="1">
        <v>1</v>
      </c>
      <c r="G88" s="1">
        <v>3</v>
      </c>
      <c r="H88" s="1">
        <v>2</v>
      </c>
      <c r="I88" s="1">
        <v>6</v>
      </c>
      <c r="J88" s="5">
        <v>0</v>
      </c>
      <c r="K88" s="37"/>
      <c r="L88" s="40"/>
      <c r="M88" s="35"/>
    </row>
    <row r="89" spans="1:13" ht="15.95" customHeight="1" thickBot="1" x14ac:dyDescent="0.2">
      <c r="A89" s="64" t="s">
        <v>75</v>
      </c>
      <c r="B89" s="2">
        <f t="shared" ref="B89:J89" si="18">SUM(B85:B88)</f>
        <v>11284</v>
      </c>
      <c r="C89" s="2">
        <f t="shared" si="18"/>
        <v>11390</v>
      </c>
      <c r="D89" s="2">
        <f t="shared" si="18"/>
        <v>12252</v>
      </c>
      <c r="E89" s="2">
        <f t="shared" si="18"/>
        <v>23642</v>
      </c>
      <c r="F89" s="2">
        <f t="shared" si="18"/>
        <v>8</v>
      </c>
      <c r="G89" s="2">
        <f t="shared" si="18"/>
        <v>26</v>
      </c>
      <c r="H89" s="2">
        <f t="shared" si="18"/>
        <v>35</v>
      </c>
      <c r="I89" s="2">
        <f t="shared" si="18"/>
        <v>53</v>
      </c>
      <c r="J89" s="2">
        <f t="shared" si="18"/>
        <v>-2</v>
      </c>
      <c r="K89" s="38"/>
      <c r="L89" s="41"/>
      <c r="M89" s="35"/>
    </row>
    <row r="90" spans="1:13" ht="15.95" customHeight="1" x14ac:dyDescent="0.15"/>
    <row r="91" spans="1:13" ht="15.95" customHeight="1" thickBot="1" x14ac:dyDescent="0.2">
      <c r="A91" t="s">
        <v>134</v>
      </c>
      <c r="L91" s="14" t="s">
        <v>14</v>
      </c>
    </row>
    <row r="92" spans="1:13" ht="15.95" customHeight="1" x14ac:dyDescent="0.15">
      <c r="A92" s="56" t="s">
        <v>16</v>
      </c>
      <c r="B92" s="57" t="s">
        <v>0</v>
      </c>
      <c r="C92" s="57" t="s">
        <v>1</v>
      </c>
      <c r="D92" s="57" t="s">
        <v>2</v>
      </c>
      <c r="E92" s="57" t="s">
        <v>3</v>
      </c>
      <c r="F92" s="57" t="s">
        <v>66</v>
      </c>
      <c r="G92" s="57" t="s">
        <v>67</v>
      </c>
      <c r="H92" s="57" t="s">
        <v>10</v>
      </c>
      <c r="I92" s="57" t="s">
        <v>11</v>
      </c>
      <c r="J92" s="58" t="s">
        <v>15</v>
      </c>
      <c r="K92" s="57" t="s">
        <v>4</v>
      </c>
      <c r="L92" s="59" t="s">
        <v>5</v>
      </c>
    </row>
    <row r="93" spans="1:13" ht="15.95" customHeight="1" x14ac:dyDescent="0.15">
      <c r="A93" s="62" t="s">
        <v>6</v>
      </c>
      <c r="B93" s="1">
        <v>4276</v>
      </c>
      <c r="C93" s="1">
        <v>4185</v>
      </c>
      <c r="D93" s="1">
        <v>4527</v>
      </c>
      <c r="E93" s="1">
        <f>SUM(C93:D93)</f>
        <v>8712</v>
      </c>
      <c r="F93" s="1">
        <v>8</v>
      </c>
      <c r="G93" s="1">
        <v>5</v>
      </c>
      <c r="H93" s="1">
        <v>135</v>
      </c>
      <c r="I93" s="1">
        <v>267</v>
      </c>
      <c r="J93" s="5">
        <v>0</v>
      </c>
      <c r="K93" s="36"/>
      <c r="L93" s="39"/>
    </row>
    <row r="94" spans="1:13" ht="15.95" customHeight="1" x14ac:dyDescent="0.15">
      <c r="A94" s="62" t="s">
        <v>7</v>
      </c>
      <c r="B94" s="1">
        <v>2232</v>
      </c>
      <c r="C94" s="1">
        <v>2172</v>
      </c>
      <c r="D94" s="1">
        <v>2342</v>
      </c>
      <c r="E94" s="1">
        <f t="shared" ref="E94:E95" si="19">SUM(C94:D94)</f>
        <v>4514</v>
      </c>
      <c r="F94" s="1">
        <v>3</v>
      </c>
      <c r="G94" s="1">
        <v>9</v>
      </c>
      <c r="H94" s="1">
        <v>30</v>
      </c>
      <c r="I94" s="1">
        <v>71</v>
      </c>
      <c r="J94" s="5">
        <v>1</v>
      </c>
      <c r="K94" s="37"/>
      <c r="L94" s="40"/>
    </row>
    <row r="95" spans="1:13" ht="15.95" customHeight="1" x14ac:dyDescent="0.15">
      <c r="A95" s="62" t="s">
        <v>8</v>
      </c>
      <c r="B95" s="1">
        <v>3062</v>
      </c>
      <c r="C95" s="1">
        <v>3103</v>
      </c>
      <c r="D95" s="1">
        <v>3373</v>
      </c>
      <c r="E95" s="1">
        <f t="shared" si="19"/>
        <v>6476</v>
      </c>
      <c r="F95" s="1">
        <v>1</v>
      </c>
      <c r="G95" s="1">
        <v>15</v>
      </c>
      <c r="H95" s="1">
        <v>23</v>
      </c>
      <c r="I95" s="1">
        <v>55</v>
      </c>
      <c r="J95" s="5">
        <v>0</v>
      </c>
      <c r="K95" s="37">
        <v>9364</v>
      </c>
      <c r="L95" s="40">
        <f>(ROUND(K95/E97,4))*100</f>
        <v>40.020000000000003</v>
      </c>
    </row>
    <row r="96" spans="1:13" ht="15.95" customHeight="1" thickBot="1" x14ac:dyDescent="0.2">
      <c r="A96" s="63" t="s">
        <v>9</v>
      </c>
      <c r="B96" s="1">
        <v>1646</v>
      </c>
      <c r="C96" s="1">
        <v>1803</v>
      </c>
      <c r="D96" s="1">
        <v>1894</v>
      </c>
      <c r="E96" s="1">
        <f>SUM(C96:D96)</f>
        <v>3697</v>
      </c>
      <c r="F96" s="1">
        <v>1</v>
      </c>
      <c r="G96" s="1">
        <v>4</v>
      </c>
      <c r="H96" s="1">
        <v>25</v>
      </c>
      <c r="I96" s="1">
        <v>44</v>
      </c>
      <c r="J96" s="5">
        <v>0</v>
      </c>
      <c r="K96" s="37"/>
      <c r="L96" s="40"/>
      <c r="M96" s="35"/>
    </row>
    <row r="97" spans="1:13" ht="15.95" customHeight="1" thickBot="1" x14ac:dyDescent="0.2">
      <c r="A97" s="64" t="s">
        <v>17</v>
      </c>
      <c r="B97" s="2">
        <f t="shared" ref="B97:J97" si="20">SUM(B93:B96)</f>
        <v>11216</v>
      </c>
      <c r="C97" s="2">
        <f t="shared" si="20"/>
        <v>11263</v>
      </c>
      <c r="D97" s="2">
        <f t="shared" si="20"/>
        <v>12136</v>
      </c>
      <c r="E97" s="2">
        <f t="shared" si="20"/>
        <v>23399</v>
      </c>
      <c r="F97" s="2">
        <f t="shared" si="20"/>
        <v>13</v>
      </c>
      <c r="G97" s="2">
        <f t="shared" si="20"/>
        <v>33</v>
      </c>
      <c r="H97" s="2">
        <f t="shared" si="20"/>
        <v>213</v>
      </c>
      <c r="I97" s="2">
        <f t="shared" si="20"/>
        <v>437</v>
      </c>
      <c r="J97" s="2">
        <f t="shared" si="20"/>
        <v>1</v>
      </c>
      <c r="K97" s="38"/>
      <c r="L97" s="41"/>
      <c r="M97" s="35"/>
    </row>
    <row r="99" spans="1:13" ht="15.95" hidden="1" customHeight="1" thickBot="1" x14ac:dyDescent="0.2">
      <c r="A99" t="s">
        <v>77</v>
      </c>
      <c r="L99" s="14" t="s">
        <v>14</v>
      </c>
    </row>
    <row r="100" spans="1:13" ht="15.95" hidden="1" customHeight="1" x14ac:dyDescent="0.15">
      <c r="A100" s="7" t="s">
        <v>16</v>
      </c>
      <c r="B100" s="8" t="s">
        <v>0</v>
      </c>
      <c r="C100" s="8" t="s">
        <v>1</v>
      </c>
      <c r="D100" s="8" t="s">
        <v>2</v>
      </c>
      <c r="E100" s="8" t="s">
        <v>3</v>
      </c>
      <c r="F100" s="8" t="s">
        <v>12</v>
      </c>
      <c r="G100" s="8" t="s">
        <v>13</v>
      </c>
      <c r="H100" s="8" t="s">
        <v>10</v>
      </c>
      <c r="I100" s="8" t="s">
        <v>11</v>
      </c>
      <c r="J100" s="9" t="s">
        <v>15</v>
      </c>
      <c r="K100" s="8" t="s">
        <v>4</v>
      </c>
      <c r="L100" s="10" t="s">
        <v>5</v>
      </c>
    </row>
    <row r="101" spans="1:13" ht="15.95" hidden="1" customHeight="1" x14ac:dyDescent="0.15">
      <c r="A101" s="11" t="s">
        <v>6</v>
      </c>
      <c r="B101" s="1"/>
      <c r="C101" s="1"/>
      <c r="D101" s="1"/>
      <c r="E101" s="1">
        <f>SUM(C101:D101)</f>
        <v>0</v>
      </c>
      <c r="F101" s="1"/>
      <c r="G101" s="1"/>
      <c r="H101" s="1"/>
      <c r="I101" s="1"/>
      <c r="J101" s="5"/>
      <c r="K101" s="36"/>
      <c r="L101" s="39"/>
    </row>
    <row r="102" spans="1:13" ht="15.95" hidden="1" customHeight="1" x14ac:dyDescent="0.15">
      <c r="A102" s="11" t="s">
        <v>7</v>
      </c>
      <c r="B102" s="1"/>
      <c r="C102" s="1"/>
      <c r="D102" s="1"/>
      <c r="E102" s="1">
        <f>SUM(C102:D102)</f>
        <v>0</v>
      </c>
      <c r="F102" s="1"/>
      <c r="G102" s="1"/>
      <c r="H102" s="1"/>
      <c r="I102" s="1"/>
      <c r="J102" s="5"/>
      <c r="K102" s="37"/>
      <c r="L102" s="40"/>
    </row>
    <row r="103" spans="1:13" ht="15.95" hidden="1" customHeight="1" x14ac:dyDescent="0.15">
      <c r="A103" s="11" t="s">
        <v>8</v>
      </c>
      <c r="B103" s="1"/>
      <c r="C103" s="1"/>
      <c r="D103" s="1"/>
      <c r="E103" s="1">
        <f>SUM(C103:D103)</f>
        <v>0</v>
      </c>
      <c r="F103" s="1"/>
      <c r="G103" s="1"/>
      <c r="H103" s="1"/>
      <c r="I103" s="1"/>
      <c r="J103" s="5"/>
      <c r="K103" s="37"/>
      <c r="L103" s="40" t="e">
        <f>(ROUND(K103/E105,4))*100</f>
        <v>#DIV/0!</v>
      </c>
    </row>
    <row r="104" spans="1:13" ht="15.95" hidden="1" customHeight="1" thickBot="1" x14ac:dyDescent="0.2">
      <c r="A104" s="12" t="s">
        <v>9</v>
      </c>
      <c r="B104" s="1"/>
      <c r="C104" s="1"/>
      <c r="D104" s="1"/>
      <c r="E104" s="1">
        <f>SUM(C104:D104)</f>
        <v>0</v>
      </c>
      <c r="F104" s="1"/>
      <c r="G104" s="1"/>
      <c r="H104" s="1"/>
      <c r="I104" s="1"/>
      <c r="J104" s="5"/>
      <c r="K104" s="37"/>
      <c r="L104" s="40"/>
    </row>
    <row r="105" spans="1:13" ht="15.95" hidden="1" customHeight="1" thickBot="1" x14ac:dyDescent="0.2">
      <c r="A105" s="13" t="s">
        <v>17</v>
      </c>
      <c r="B105" s="2">
        <f t="shared" ref="B105:J105" si="21">SUM(B101:B104)</f>
        <v>0</v>
      </c>
      <c r="C105" s="2">
        <f t="shared" si="21"/>
        <v>0</v>
      </c>
      <c r="D105" s="2">
        <f t="shared" si="21"/>
        <v>0</v>
      </c>
      <c r="E105" s="2">
        <f t="shared" si="21"/>
        <v>0</v>
      </c>
      <c r="F105" s="2">
        <f t="shared" si="21"/>
        <v>0</v>
      </c>
      <c r="G105" s="2">
        <f t="shared" si="21"/>
        <v>0</v>
      </c>
      <c r="H105" s="2">
        <f t="shared" si="21"/>
        <v>0</v>
      </c>
      <c r="I105" s="2">
        <f t="shared" si="21"/>
        <v>0</v>
      </c>
      <c r="J105" s="2">
        <f t="shared" si="21"/>
        <v>0</v>
      </c>
      <c r="K105" s="38"/>
      <c r="L105" s="41"/>
    </row>
  </sheetData>
  <phoneticPr fontId="2"/>
  <conditionalFormatting sqref="M17 M9 M25 M33 M41 M49 M105 M57 M65 M73 M81 M89 M97">
    <cfRule type="cellIs" dxfId="1" priority="1" stopIfTrue="1" operator="equal">
      <formula>"エラー"</formula>
    </cfRule>
  </conditionalFormatting>
  <pageMargins left="0.78740157480314965" right="0.2" top="0.71" bottom="0.18" header="0.16" footer="0.17"/>
  <pageSetup paperSize="9" scale="97" orientation="portrait" horizontalDpi="300" verticalDpi="300" r:id="rId1"/>
  <headerFooter alignWithMargins="0"/>
  <rowBreaks count="2" manualBreakCount="2">
    <brk id="50" max="11" man="1"/>
    <brk id="10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05"/>
  <sheetViews>
    <sheetView showGridLines="0" view="pageBreakPreview" topLeftCell="A31" zoomScaleNormal="100" zoomScaleSheetLayoutView="100" workbookViewId="0">
      <selection activeCell="O34" sqref="O34"/>
    </sheetView>
  </sheetViews>
  <sheetFormatPr defaultRowHeight="13.5" x14ac:dyDescent="0.15"/>
  <cols>
    <col min="1" max="1" width="10.625" customWidth="1"/>
    <col min="3" max="5" width="8.625" bestFit="1" customWidth="1"/>
    <col min="6" max="7" width="5.375" bestFit="1" customWidth="1"/>
    <col min="8" max="8" width="5.875" bestFit="1" customWidth="1"/>
    <col min="9" max="9" width="5.5" bestFit="1" customWidth="1"/>
    <col min="10" max="10" width="7.125" style="4" bestFit="1" customWidth="1"/>
    <col min="11" max="11" width="9.75" bestFit="1" customWidth="1"/>
    <col min="12" max="12" width="9.625" style="3" customWidth="1"/>
    <col min="13" max="13" width="10.625" style="34" customWidth="1"/>
    <col min="14" max="14" width="20.75" bestFit="1" customWidth="1"/>
    <col min="15" max="16" width="10.625" customWidth="1"/>
    <col min="17" max="17" width="9.625" customWidth="1"/>
    <col min="18" max="21" width="9.125" bestFit="1" customWidth="1"/>
    <col min="22" max="26" width="11" bestFit="1" customWidth="1"/>
  </cols>
  <sheetData>
    <row r="1" spans="1:28" ht="21" x14ac:dyDescent="0.15">
      <c r="A1" s="16" t="s">
        <v>32</v>
      </c>
    </row>
    <row r="2" spans="1:28" ht="17.25" x14ac:dyDescent="0.15">
      <c r="A2" s="15" t="s">
        <v>45</v>
      </c>
    </row>
    <row r="3" spans="1:28" ht="15.95" customHeight="1" thickBot="1" x14ac:dyDescent="0.2">
      <c r="A3" t="s">
        <v>79</v>
      </c>
      <c r="L3" s="14" t="s">
        <v>14</v>
      </c>
      <c r="N3" t="s">
        <v>18</v>
      </c>
    </row>
    <row r="4" spans="1:28" ht="15.95" customHeight="1" x14ac:dyDescent="0.15">
      <c r="A4" s="56" t="s">
        <v>16</v>
      </c>
      <c r="B4" s="57" t="s">
        <v>0</v>
      </c>
      <c r="C4" s="57" t="s">
        <v>1</v>
      </c>
      <c r="D4" s="57" t="s">
        <v>2</v>
      </c>
      <c r="E4" s="57" t="s">
        <v>3</v>
      </c>
      <c r="F4" s="57" t="s">
        <v>12</v>
      </c>
      <c r="G4" s="57" t="s">
        <v>13</v>
      </c>
      <c r="H4" s="57" t="s">
        <v>10</v>
      </c>
      <c r="I4" s="57" t="s">
        <v>11</v>
      </c>
      <c r="J4" s="58" t="s">
        <v>15</v>
      </c>
      <c r="K4" s="57" t="s">
        <v>4</v>
      </c>
      <c r="L4" s="59" t="s">
        <v>5</v>
      </c>
      <c r="N4" t="s">
        <v>19</v>
      </c>
    </row>
    <row r="5" spans="1:28" ht="15.95" customHeight="1" x14ac:dyDescent="0.15">
      <c r="A5" s="62" t="s">
        <v>6</v>
      </c>
      <c r="B5" s="17">
        <v>4368</v>
      </c>
      <c r="C5" s="1">
        <v>4388</v>
      </c>
      <c r="D5" s="1">
        <v>4729</v>
      </c>
      <c r="E5" s="1">
        <f>SUM(C5:D5)</f>
        <v>9117</v>
      </c>
      <c r="F5" s="1">
        <v>1</v>
      </c>
      <c r="G5" s="1">
        <v>8</v>
      </c>
      <c r="H5" s="1">
        <v>109</v>
      </c>
      <c r="I5" s="1">
        <v>29</v>
      </c>
      <c r="J5" s="5">
        <v>0</v>
      </c>
      <c r="K5" s="36"/>
      <c r="L5" s="42"/>
      <c r="N5" s="32" t="s">
        <v>88</v>
      </c>
      <c r="O5" s="33" t="s">
        <v>90</v>
      </c>
      <c r="P5" s="45" t="s">
        <v>34</v>
      </c>
      <c r="Q5" s="22" t="s">
        <v>35</v>
      </c>
      <c r="R5" s="22" t="s">
        <v>36</v>
      </c>
      <c r="S5" s="22" t="s">
        <v>37</v>
      </c>
      <c r="T5" s="22" t="s">
        <v>38</v>
      </c>
      <c r="U5" s="22" t="s">
        <v>39</v>
      </c>
      <c r="V5" s="22" t="s">
        <v>40</v>
      </c>
      <c r="W5" s="22" t="s">
        <v>41</v>
      </c>
      <c r="X5" s="33" t="s">
        <v>89</v>
      </c>
      <c r="Y5" s="22" t="s">
        <v>42</v>
      </c>
      <c r="Z5" s="22" t="s">
        <v>43</v>
      </c>
      <c r="AA5" s="22" t="s">
        <v>44</v>
      </c>
    </row>
    <row r="6" spans="1:28" ht="15.95" customHeight="1" x14ac:dyDescent="0.15">
      <c r="A6" s="62" t="s">
        <v>7</v>
      </c>
      <c r="B6" s="1">
        <v>2313</v>
      </c>
      <c r="C6" s="1">
        <v>2309</v>
      </c>
      <c r="D6" s="1">
        <v>2519</v>
      </c>
      <c r="E6" s="1">
        <f t="shared" ref="E6:E8" si="0">SUM(C6:D6)</f>
        <v>4828</v>
      </c>
      <c r="F6" s="1">
        <v>1</v>
      </c>
      <c r="G6" s="1">
        <v>7</v>
      </c>
      <c r="H6" s="1">
        <v>14</v>
      </c>
      <c r="I6" s="1">
        <v>9</v>
      </c>
      <c r="J6" s="5">
        <v>0</v>
      </c>
      <c r="K6" s="37"/>
      <c r="L6" s="43"/>
      <c r="N6" s="19" t="s">
        <v>6</v>
      </c>
      <c r="O6" s="20">
        <f>E5</f>
        <v>9117</v>
      </c>
      <c r="P6" s="20">
        <f>E13</f>
        <v>9112</v>
      </c>
      <c r="Q6" s="20">
        <f>E21</f>
        <v>9099</v>
      </c>
      <c r="R6" s="20">
        <f>E29</f>
        <v>9089</v>
      </c>
      <c r="S6" s="20">
        <f>E37</f>
        <v>9073</v>
      </c>
      <c r="T6" s="20">
        <f>E45</f>
        <v>9055</v>
      </c>
      <c r="U6" s="20">
        <f>E53</f>
        <v>9050</v>
      </c>
      <c r="V6" s="20">
        <f>E61</f>
        <v>9040</v>
      </c>
      <c r="W6" s="20">
        <f>E69</f>
        <v>9029</v>
      </c>
      <c r="X6" s="20">
        <f>E77</f>
        <v>9023</v>
      </c>
      <c r="Y6" s="20">
        <f>E85</f>
        <v>9020</v>
      </c>
      <c r="Z6" s="20">
        <f>E93</f>
        <v>8871</v>
      </c>
      <c r="AA6" s="20">
        <f>E101</f>
        <v>0</v>
      </c>
    </row>
    <row r="7" spans="1:28" ht="15.95" customHeight="1" x14ac:dyDescent="0.15">
      <c r="A7" s="62" t="s">
        <v>8</v>
      </c>
      <c r="B7" s="1">
        <v>3180</v>
      </c>
      <c r="C7" s="1">
        <v>3269</v>
      </c>
      <c r="D7" s="1">
        <v>3566</v>
      </c>
      <c r="E7" s="1">
        <f t="shared" si="0"/>
        <v>6835</v>
      </c>
      <c r="F7" s="1">
        <v>3</v>
      </c>
      <c r="G7" s="1">
        <v>14</v>
      </c>
      <c r="H7" s="1">
        <v>43</v>
      </c>
      <c r="I7" s="1">
        <v>7</v>
      </c>
      <c r="J7" s="5">
        <v>1</v>
      </c>
      <c r="K7" s="37">
        <v>9622</v>
      </c>
      <c r="L7" s="43">
        <f>(ROUND(K7/E9,4))*100</f>
        <v>38.99</v>
      </c>
      <c r="N7" s="19" t="s">
        <v>7</v>
      </c>
      <c r="O7" s="20">
        <f>E6</f>
        <v>4828</v>
      </c>
      <c r="P7" s="20">
        <f>E14</f>
        <v>4825</v>
      </c>
      <c r="Q7" s="20">
        <f>E22</f>
        <v>4822</v>
      </c>
      <c r="R7" s="20">
        <f>E30</f>
        <v>4811</v>
      </c>
      <c r="S7" s="20">
        <f>E38</f>
        <v>4808</v>
      </c>
      <c r="T7" s="20">
        <f>E46</f>
        <v>4800</v>
      </c>
      <c r="U7" s="20">
        <f>E54</f>
        <v>4785</v>
      </c>
      <c r="V7" s="20">
        <f>E62</f>
        <v>4767</v>
      </c>
      <c r="W7" s="20">
        <f>E70</f>
        <v>4749</v>
      </c>
      <c r="X7" s="20">
        <f>E78</f>
        <v>4744</v>
      </c>
      <c r="Y7" s="20">
        <f>E86</f>
        <v>4726</v>
      </c>
      <c r="Z7" s="20">
        <f>E94</f>
        <v>4666</v>
      </c>
      <c r="AA7" s="20">
        <f>E102</f>
        <v>0</v>
      </c>
    </row>
    <row r="8" spans="1:28" ht="15.95" customHeight="1" thickBot="1" x14ac:dyDescent="0.2">
      <c r="A8" s="63" t="s">
        <v>9</v>
      </c>
      <c r="B8" s="1">
        <v>1672</v>
      </c>
      <c r="C8" s="1">
        <v>1896</v>
      </c>
      <c r="D8" s="1">
        <v>2005</v>
      </c>
      <c r="E8" s="1">
        <f t="shared" si="0"/>
        <v>3901</v>
      </c>
      <c r="F8" s="1">
        <v>3</v>
      </c>
      <c r="G8" s="1">
        <v>9</v>
      </c>
      <c r="H8" s="1">
        <v>11</v>
      </c>
      <c r="I8" s="1">
        <v>4</v>
      </c>
      <c r="J8" s="5">
        <v>0</v>
      </c>
      <c r="K8" s="37"/>
      <c r="L8" s="43"/>
      <c r="N8" s="19" t="s">
        <v>8</v>
      </c>
      <c r="O8" s="20">
        <f>E7</f>
        <v>6835</v>
      </c>
      <c r="P8" s="20">
        <f>E15</f>
        <v>6827</v>
      </c>
      <c r="Q8" s="20">
        <f>E23</f>
        <v>6815</v>
      </c>
      <c r="R8" s="20">
        <f>E31</f>
        <v>6794</v>
      </c>
      <c r="S8" s="20">
        <f>E39</f>
        <v>6791</v>
      </c>
      <c r="T8" s="20">
        <f>E47</f>
        <v>6758</v>
      </c>
      <c r="U8" s="20">
        <f>E55</f>
        <v>6754</v>
      </c>
      <c r="V8" s="20">
        <f>E63</f>
        <v>6742</v>
      </c>
      <c r="W8" s="20">
        <f>E71</f>
        <v>6730</v>
      </c>
      <c r="X8" s="20">
        <f>E79</f>
        <v>6712</v>
      </c>
      <c r="Y8" s="20">
        <f>E87</f>
        <v>6706</v>
      </c>
      <c r="Z8" s="20">
        <f>E95</f>
        <v>6660</v>
      </c>
      <c r="AA8" s="20">
        <f>E103</f>
        <v>0</v>
      </c>
    </row>
    <row r="9" spans="1:28" ht="15.95" customHeight="1" thickBot="1" x14ac:dyDescent="0.2">
      <c r="A9" s="64" t="s">
        <v>17</v>
      </c>
      <c r="B9" s="2">
        <f>SUM(B5:B8)</f>
        <v>11533</v>
      </c>
      <c r="C9" s="2">
        <f>SUM(C5:C8)</f>
        <v>11862</v>
      </c>
      <c r="D9" s="2">
        <f>SUM(D5:D8)</f>
        <v>12819</v>
      </c>
      <c r="E9" s="2">
        <f>SUM(E5:E8)</f>
        <v>24681</v>
      </c>
      <c r="F9" s="2">
        <f t="shared" ref="F9:I9" si="1">SUM(F5:F8)</f>
        <v>8</v>
      </c>
      <c r="G9" s="2">
        <f t="shared" si="1"/>
        <v>38</v>
      </c>
      <c r="H9" s="2">
        <f t="shared" si="1"/>
        <v>177</v>
      </c>
      <c r="I9" s="2">
        <f t="shared" si="1"/>
        <v>49</v>
      </c>
      <c r="J9" s="2">
        <f>SUM(J5:J8)</f>
        <v>1</v>
      </c>
      <c r="K9" s="38"/>
      <c r="L9" s="44"/>
      <c r="N9" s="19" t="s">
        <v>9</v>
      </c>
      <c r="O9" s="20">
        <f>E8</f>
        <v>3901</v>
      </c>
      <c r="P9" s="20">
        <f>E16</f>
        <v>3892</v>
      </c>
      <c r="Q9" s="20">
        <f>E24</f>
        <v>3886</v>
      </c>
      <c r="R9" s="20">
        <f>E32</f>
        <v>3888</v>
      </c>
      <c r="S9" s="20">
        <f>E40</f>
        <v>3870</v>
      </c>
      <c r="T9" s="20">
        <f>E48</f>
        <v>3880</v>
      </c>
      <c r="U9" s="20">
        <f>E56</f>
        <v>3871</v>
      </c>
      <c r="V9" s="20">
        <f>E64</f>
        <v>3865</v>
      </c>
      <c r="W9" s="20">
        <f>E72</f>
        <v>3849</v>
      </c>
      <c r="X9" s="20">
        <f>E80</f>
        <v>3840</v>
      </c>
      <c r="Y9" s="20">
        <f>E88</f>
        <v>3821</v>
      </c>
      <c r="Z9" s="20">
        <f>E96</f>
        <v>3798</v>
      </c>
      <c r="AA9" s="20">
        <f>E104</f>
        <v>0</v>
      </c>
    </row>
    <row r="10" spans="1:28" ht="15.95" customHeight="1" x14ac:dyDescent="0.15">
      <c r="N10" s="19" t="s">
        <v>20</v>
      </c>
      <c r="O10" s="20">
        <f>SUM(O6:O9)</f>
        <v>24681</v>
      </c>
      <c r="P10" s="20">
        <f t="shared" ref="P10:Z10" si="2">SUM(P6:P9)</f>
        <v>24656</v>
      </c>
      <c r="Q10" s="20">
        <f>SUM(Q6:Q9)</f>
        <v>24622</v>
      </c>
      <c r="R10" s="20">
        <f t="shared" si="2"/>
        <v>24582</v>
      </c>
      <c r="S10" s="20">
        <f t="shared" si="2"/>
        <v>24542</v>
      </c>
      <c r="T10" s="20">
        <f t="shared" si="2"/>
        <v>24493</v>
      </c>
      <c r="U10" s="20">
        <f t="shared" si="2"/>
        <v>24460</v>
      </c>
      <c r="V10" s="20">
        <f t="shared" si="2"/>
        <v>24414</v>
      </c>
      <c r="W10" s="20">
        <f t="shared" si="2"/>
        <v>24357</v>
      </c>
      <c r="X10" s="20">
        <f t="shared" si="2"/>
        <v>24319</v>
      </c>
      <c r="Y10" s="20">
        <f t="shared" si="2"/>
        <v>24273</v>
      </c>
      <c r="Z10" s="20">
        <f t="shared" si="2"/>
        <v>23995</v>
      </c>
      <c r="AA10" s="20">
        <f>E105</f>
        <v>0</v>
      </c>
    </row>
    <row r="11" spans="1:28" ht="15.95" customHeight="1" thickBot="1" x14ac:dyDescent="0.2">
      <c r="A11" t="s">
        <v>80</v>
      </c>
      <c r="L11" s="14" t="s">
        <v>14</v>
      </c>
      <c r="N11" s="19" t="s">
        <v>21</v>
      </c>
      <c r="O11" s="21" t="e">
        <f>IF(O6=0,"",(O10-#REF!))</f>
        <v>#REF!</v>
      </c>
      <c r="P11" s="21">
        <f>IF(P6=0,"",(P10-O10))</f>
        <v>-25</v>
      </c>
      <c r="Q11" s="21">
        <f>IF(Q6=0,"",(Q10-P10))</f>
        <v>-34</v>
      </c>
      <c r="R11" s="21">
        <f t="shared" ref="R11:AA11" si="3">IF(R6=0,"",(R10-Q10))</f>
        <v>-40</v>
      </c>
      <c r="S11" s="21">
        <f t="shared" si="3"/>
        <v>-40</v>
      </c>
      <c r="T11" s="21">
        <f t="shared" si="3"/>
        <v>-49</v>
      </c>
      <c r="U11" s="21">
        <f t="shared" si="3"/>
        <v>-33</v>
      </c>
      <c r="V11" s="21">
        <f t="shared" si="3"/>
        <v>-46</v>
      </c>
      <c r="W11" s="21">
        <f t="shared" si="3"/>
        <v>-57</v>
      </c>
      <c r="X11" s="21">
        <f>IF(X6=0,"",(X10-W10))</f>
        <v>-38</v>
      </c>
      <c r="Y11" s="21">
        <f>IF(Y6=0,"",(Y10-X10))</f>
        <v>-46</v>
      </c>
      <c r="Z11" s="21">
        <f t="shared" si="3"/>
        <v>-278</v>
      </c>
      <c r="AA11" s="21" t="str">
        <f t="shared" si="3"/>
        <v/>
      </c>
    </row>
    <row r="12" spans="1:28" ht="15.95" customHeight="1" x14ac:dyDescent="0.15">
      <c r="A12" s="56" t="s">
        <v>16</v>
      </c>
      <c r="B12" s="57" t="s">
        <v>0</v>
      </c>
      <c r="C12" s="57" t="s">
        <v>1</v>
      </c>
      <c r="D12" s="57" t="s">
        <v>2</v>
      </c>
      <c r="E12" s="57" t="s">
        <v>3</v>
      </c>
      <c r="F12" s="57" t="s">
        <v>12</v>
      </c>
      <c r="G12" s="57" t="s">
        <v>13</v>
      </c>
      <c r="H12" s="57" t="s">
        <v>10</v>
      </c>
      <c r="I12" s="57" t="s">
        <v>11</v>
      </c>
      <c r="J12" s="58" t="s">
        <v>15</v>
      </c>
      <c r="K12" s="57" t="s">
        <v>4</v>
      </c>
      <c r="L12" s="59" t="s">
        <v>5</v>
      </c>
    </row>
    <row r="13" spans="1:28" ht="15.95" customHeight="1" x14ac:dyDescent="0.15">
      <c r="A13" s="62" t="s">
        <v>6</v>
      </c>
      <c r="B13" s="1">
        <v>4367</v>
      </c>
      <c r="C13" s="1">
        <v>4387</v>
      </c>
      <c r="D13" s="1">
        <v>4725</v>
      </c>
      <c r="E13" s="1">
        <f>SUM(C13:D13)</f>
        <v>9112</v>
      </c>
      <c r="F13" s="1">
        <v>6</v>
      </c>
      <c r="G13" s="1">
        <v>7</v>
      </c>
      <c r="H13" s="1">
        <v>9</v>
      </c>
      <c r="I13" s="1">
        <v>11</v>
      </c>
      <c r="J13" s="5">
        <v>0</v>
      </c>
      <c r="K13" s="36"/>
      <c r="L13" s="42"/>
      <c r="N13" t="s">
        <v>18</v>
      </c>
    </row>
    <row r="14" spans="1:28" ht="15.95" customHeight="1" x14ac:dyDescent="0.15">
      <c r="A14" s="62" t="s">
        <v>7</v>
      </c>
      <c r="B14" s="1">
        <v>2307</v>
      </c>
      <c r="C14" s="1">
        <v>2311</v>
      </c>
      <c r="D14" s="1">
        <v>2514</v>
      </c>
      <c r="E14" s="1">
        <f t="shared" ref="E14:E16" si="4">SUM(C14:D14)</f>
        <v>4825</v>
      </c>
      <c r="F14" s="1">
        <v>3</v>
      </c>
      <c r="G14" s="1">
        <v>10</v>
      </c>
      <c r="H14" s="1">
        <v>7</v>
      </c>
      <c r="I14" s="1">
        <v>4</v>
      </c>
      <c r="J14" s="5">
        <v>0</v>
      </c>
      <c r="K14" s="37"/>
      <c r="L14" s="43"/>
      <c r="N14" t="s">
        <v>22</v>
      </c>
    </row>
    <row r="15" spans="1:28" ht="15.95" customHeight="1" x14ac:dyDescent="0.15">
      <c r="A15" s="62" t="s">
        <v>8</v>
      </c>
      <c r="B15" s="1">
        <v>3177</v>
      </c>
      <c r="C15" s="1">
        <v>3263</v>
      </c>
      <c r="D15" s="1">
        <v>3564</v>
      </c>
      <c r="E15" s="1">
        <f t="shared" si="4"/>
        <v>6827</v>
      </c>
      <c r="F15" s="1">
        <v>1</v>
      </c>
      <c r="G15" s="1">
        <v>10</v>
      </c>
      <c r="H15" s="1">
        <v>9</v>
      </c>
      <c r="I15" s="1">
        <v>12</v>
      </c>
      <c r="J15" s="5">
        <v>0</v>
      </c>
      <c r="K15" s="37">
        <v>9628</v>
      </c>
      <c r="L15" s="43">
        <f>(ROUND(K15/E17,4))*100</f>
        <v>39.050000000000004</v>
      </c>
      <c r="N15" s="32" t="s">
        <v>88</v>
      </c>
      <c r="O15" s="33" t="s">
        <v>91</v>
      </c>
      <c r="P15" s="45" t="s">
        <v>78</v>
      </c>
      <c r="Q15" s="22" t="s">
        <v>23</v>
      </c>
      <c r="R15" s="22" t="s">
        <v>24</v>
      </c>
      <c r="S15" s="22" t="s">
        <v>25</v>
      </c>
      <c r="T15" s="22" t="s">
        <v>26</v>
      </c>
      <c r="U15" s="22" t="s">
        <v>27</v>
      </c>
      <c r="V15" s="22" t="s">
        <v>28</v>
      </c>
      <c r="W15" s="22" t="s">
        <v>29</v>
      </c>
      <c r="X15" s="33" t="s">
        <v>92</v>
      </c>
      <c r="Y15" s="22" t="s">
        <v>30</v>
      </c>
      <c r="Z15" s="22" t="s">
        <v>31</v>
      </c>
      <c r="AA15" s="22" t="s">
        <v>33</v>
      </c>
    </row>
    <row r="16" spans="1:28" ht="15.95" customHeight="1" thickBot="1" x14ac:dyDescent="0.2">
      <c r="A16" s="63" t="s">
        <v>9</v>
      </c>
      <c r="B16" s="1">
        <v>1669</v>
      </c>
      <c r="C16" s="1">
        <v>1892</v>
      </c>
      <c r="D16" s="1">
        <v>2000</v>
      </c>
      <c r="E16" s="1">
        <f t="shared" si="4"/>
        <v>3892</v>
      </c>
      <c r="F16" s="1">
        <v>1</v>
      </c>
      <c r="G16" s="1">
        <v>6</v>
      </c>
      <c r="H16" s="1">
        <v>6</v>
      </c>
      <c r="I16" s="1">
        <v>7</v>
      </c>
      <c r="J16" s="5">
        <v>0</v>
      </c>
      <c r="K16" s="37"/>
      <c r="L16" s="43"/>
      <c r="N16" s="19" t="s">
        <v>10</v>
      </c>
      <c r="O16" s="27">
        <f>H9</f>
        <v>177</v>
      </c>
      <c r="P16" s="25">
        <f>H17</f>
        <v>31</v>
      </c>
      <c r="Q16" s="27">
        <f>H25</f>
        <v>17</v>
      </c>
      <c r="R16" s="53">
        <f>H33</f>
        <v>32</v>
      </c>
      <c r="S16" s="23">
        <f>H41</f>
        <v>37</v>
      </c>
      <c r="T16" s="27">
        <f>H49</f>
        <v>32</v>
      </c>
      <c r="U16" s="23">
        <f>H57</f>
        <v>41</v>
      </c>
      <c r="V16" s="23">
        <f>H65</f>
        <v>21</v>
      </c>
      <c r="W16" s="23">
        <f>H73</f>
        <v>21</v>
      </c>
      <c r="X16" s="23">
        <f>H81</f>
        <v>47</v>
      </c>
      <c r="Y16" s="23">
        <f>H89</f>
        <v>39</v>
      </c>
      <c r="Z16" s="23">
        <f>H97</f>
        <v>178</v>
      </c>
      <c r="AA16" s="27">
        <f>H105</f>
        <v>0</v>
      </c>
      <c r="AB16" s="54">
        <f>SUM(O16:Z16)</f>
        <v>673</v>
      </c>
    </row>
    <row r="17" spans="1:28" ht="15.95" customHeight="1" thickBot="1" x14ac:dyDescent="0.2">
      <c r="A17" s="64" t="s">
        <v>17</v>
      </c>
      <c r="B17" s="2">
        <f t="shared" ref="B17:J17" si="5">SUM(B13:B16)</f>
        <v>11520</v>
      </c>
      <c r="C17" s="2">
        <f t="shared" si="5"/>
        <v>11853</v>
      </c>
      <c r="D17" s="2">
        <f t="shared" si="5"/>
        <v>12803</v>
      </c>
      <c r="E17" s="2">
        <f t="shared" si="5"/>
        <v>24656</v>
      </c>
      <c r="F17" s="2">
        <f t="shared" si="5"/>
        <v>11</v>
      </c>
      <c r="G17" s="2">
        <f t="shared" si="5"/>
        <v>33</v>
      </c>
      <c r="H17" s="2">
        <f t="shared" si="5"/>
        <v>31</v>
      </c>
      <c r="I17" s="2">
        <f t="shared" si="5"/>
        <v>34</v>
      </c>
      <c r="J17" s="2">
        <f t="shared" si="5"/>
        <v>0</v>
      </c>
      <c r="K17" s="38"/>
      <c r="L17" s="44"/>
      <c r="N17" s="19" t="s">
        <v>11</v>
      </c>
      <c r="O17" s="23">
        <f>I9</f>
        <v>49</v>
      </c>
      <c r="P17" s="23">
        <f>I17</f>
        <v>34</v>
      </c>
      <c r="Q17" s="27">
        <f>I25</f>
        <v>32</v>
      </c>
      <c r="R17" s="23">
        <f>I33</f>
        <v>39</v>
      </c>
      <c r="S17" s="23">
        <f>I41</f>
        <v>54</v>
      </c>
      <c r="T17" s="23">
        <f>I49</f>
        <v>52</v>
      </c>
      <c r="U17" s="23">
        <f>I57</f>
        <v>34</v>
      </c>
      <c r="V17" s="23">
        <f>I65</f>
        <v>40</v>
      </c>
      <c r="W17" s="23">
        <f>I73</f>
        <v>45</v>
      </c>
      <c r="X17" s="25">
        <f>I81</f>
        <v>40</v>
      </c>
      <c r="Y17" s="23">
        <f>I89</f>
        <v>53</v>
      </c>
      <c r="Z17" s="23">
        <f>I97</f>
        <v>422</v>
      </c>
      <c r="AA17" s="27">
        <f>I105</f>
        <v>0</v>
      </c>
      <c r="AB17" s="54">
        <f>SUM(O17:Z17)</f>
        <v>894</v>
      </c>
    </row>
    <row r="18" spans="1:28" ht="15.95" customHeight="1" x14ac:dyDescent="0.15">
      <c r="F18" s="28"/>
      <c r="G18" s="28"/>
      <c r="H18" s="28"/>
      <c r="I18" s="28"/>
    </row>
    <row r="19" spans="1:28" ht="15.95" customHeight="1" thickBot="1" x14ac:dyDescent="0.2">
      <c r="A19" t="s">
        <v>81</v>
      </c>
      <c r="L19" s="14" t="s">
        <v>14</v>
      </c>
    </row>
    <row r="20" spans="1:28" ht="15.95" customHeight="1" x14ac:dyDescent="0.15">
      <c r="A20" s="56" t="s">
        <v>46</v>
      </c>
      <c r="B20" s="57" t="s">
        <v>47</v>
      </c>
      <c r="C20" s="57" t="s">
        <v>48</v>
      </c>
      <c r="D20" s="57" t="s">
        <v>49</v>
      </c>
      <c r="E20" s="57" t="s">
        <v>50</v>
      </c>
      <c r="F20" s="57" t="s">
        <v>51</v>
      </c>
      <c r="G20" s="57" t="s">
        <v>52</v>
      </c>
      <c r="H20" s="57" t="s">
        <v>53</v>
      </c>
      <c r="I20" s="57" t="s">
        <v>54</v>
      </c>
      <c r="J20" s="58" t="s">
        <v>55</v>
      </c>
      <c r="K20" s="57" t="s">
        <v>4</v>
      </c>
      <c r="L20" s="59" t="s">
        <v>5</v>
      </c>
      <c r="R20" s="24" t="s">
        <v>116</v>
      </c>
      <c r="S20" s="24" t="s">
        <v>117</v>
      </c>
      <c r="T20" s="24" t="s">
        <v>118</v>
      </c>
      <c r="U20" s="66" t="s">
        <v>119</v>
      </c>
    </row>
    <row r="21" spans="1:28" ht="15.95" customHeight="1" x14ac:dyDescent="0.15">
      <c r="A21" s="62" t="s">
        <v>56</v>
      </c>
      <c r="B21" s="1">
        <v>4365</v>
      </c>
      <c r="C21" s="1">
        <v>4376</v>
      </c>
      <c r="D21" s="1">
        <v>4723</v>
      </c>
      <c r="E21" s="1">
        <f>SUM(C21:D21)</f>
        <v>9099</v>
      </c>
      <c r="F21" s="1">
        <v>4</v>
      </c>
      <c r="G21" s="1">
        <v>10</v>
      </c>
      <c r="H21" s="1">
        <v>4</v>
      </c>
      <c r="I21" s="1">
        <v>11</v>
      </c>
      <c r="J21" s="5">
        <v>0</v>
      </c>
      <c r="K21" s="36"/>
      <c r="L21" s="39"/>
      <c r="Q21" t="s">
        <v>10</v>
      </c>
      <c r="R21" s="24" t="e">
        <f>#REF!</f>
        <v>#REF!</v>
      </c>
      <c r="S21" s="24" t="e">
        <f>#REF!</f>
        <v>#REF!</v>
      </c>
      <c r="T21" s="24" t="e">
        <f>#REF!</f>
        <v>#REF!</v>
      </c>
      <c r="U21" s="1" t="e">
        <f>SUM(R21:T21,O16:W16)</f>
        <v>#REF!</v>
      </c>
    </row>
    <row r="22" spans="1:28" ht="15.95" customHeight="1" x14ac:dyDescent="0.15">
      <c r="A22" s="62" t="s">
        <v>57</v>
      </c>
      <c r="B22" s="1">
        <v>2306</v>
      </c>
      <c r="C22" s="1">
        <v>2312</v>
      </c>
      <c r="D22" s="1">
        <v>2510</v>
      </c>
      <c r="E22" s="1">
        <f>SUM(C22:D22)</f>
        <v>4822</v>
      </c>
      <c r="F22" s="1">
        <v>0</v>
      </c>
      <c r="G22" s="1">
        <v>5</v>
      </c>
      <c r="H22" s="1">
        <v>3</v>
      </c>
      <c r="I22" s="1">
        <v>2</v>
      </c>
      <c r="J22" s="5">
        <v>0</v>
      </c>
      <c r="K22" s="37"/>
      <c r="L22" s="40"/>
      <c r="Q22" t="s">
        <v>11</v>
      </c>
      <c r="R22" s="24" t="e">
        <f>#REF!</f>
        <v>#REF!</v>
      </c>
      <c r="S22" s="24" t="e">
        <f>#REF!</f>
        <v>#REF!</v>
      </c>
      <c r="T22" s="24" t="e">
        <f>#REF!</f>
        <v>#REF!</v>
      </c>
      <c r="U22" s="24" t="e">
        <f>SUM(R22:T22,O17:W17)</f>
        <v>#REF!</v>
      </c>
    </row>
    <row r="23" spans="1:28" ht="15.95" customHeight="1" x14ac:dyDescent="0.15">
      <c r="A23" s="62" t="s">
        <v>58</v>
      </c>
      <c r="B23" s="1">
        <v>3178</v>
      </c>
      <c r="C23" s="1">
        <v>3247</v>
      </c>
      <c r="D23" s="1">
        <v>3568</v>
      </c>
      <c r="E23" s="1">
        <f>SUM(C23:D23)</f>
        <v>6815</v>
      </c>
      <c r="F23" s="1">
        <v>3</v>
      </c>
      <c r="G23" s="1">
        <v>9</v>
      </c>
      <c r="H23" s="1">
        <v>6</v>
      </c>
      <c r="I23" s="1">
        <v>14</v>
      </c>
      <c r="J23" s="5">
        <v>0</v>
      </c>
      <c r="K23" s="37">
        <v>9639</v>
      </c>
      <c r="L23" s="40">
        <f>(ROUND(K23/E25,4))*100</f>
        <v>39.15</v>
      </c>
    </row>
    <row r="24" spans="1:28" ht="15.95" customHeight="1" thickBot="1" x14ac:dyDescent="0.2">
      <c r="A24" s="63" t="s">
        <v>59</v>
      </c>
      <c r="B24" s="1">
        <v>1665</v>
      </c>
      <c r="C24" s="1">
        <v>1889</v>
      </c>
      <c r="D24" s="1">
        <v>1997</v>
      </c>
      <c r="E24" s="1">
        <f>SUM(C24:D24)</f>
        <v>3886</v>
      </c>
      <c r="F24" s="1">
        <v>0</v>
      </c>
      <c r="G24" s="1">
        <v>2</v>
      </c>
      <c r="H24" s="1">
        <v>4</v>
      </c>
      <c r="I24" s="1">
        <v>5</v>
      </c>
      <c r="J24" s="5">
        <v>0</v>
      </c>
      <c r="K24" s="37"/>
      <c r="L24" s="40"/>
    </row>
    <row r="25" spans="1:28" ht="15.95" customHeight="1" thickBot="1" x14ac:dyDescent="0.2">
      <c r="A25" s="64" t="s">
        <v>60</v>
      </c>
      <c r="B25" s="55">
        <f t="shared" ref="B25:J25" si="6">SUM(B21:B24)</f>
        <v>11514</v>
      </c>
      <c r="C25" s="55">
        <f t="shared" si="6"/>
        <v>11824</v>
      </c>
      <c r="D25" s="55">
        <f t="shared" si="6"/>
        <v>12798</v>
      </c>
      <c r="E25" s="55">
        <f t="shared" si="6"/>
        <v>24622</v>
      </c>
      <c r="F25" s="2">
        <f t="shared" si="6"/>
        <v>7</v>
      </c>
      <c r="G25" s="2">
        <f t="shared" si="6"/>
        <v>26</v>
      </c>
      <c r="H25" s="2">
        <f t="shared" si="6"/>
        <v>17</v>
      </c>
      <c r="I25" s="2">
        <f t="shared" si="6"/>
        <v>32</v>
      </c>
      <c r="J25" s="2">
        <f t="shared" si="6"/>
        <v>0</v>
      </c>
      <c r="K25" s="38"/>
      <c r="L25" s="41"/>
    </row>
    <row r="26" spans="1:28" ht="15.95" customHeight="1" x14ac:dyDescent="0.15"/>
    <row r="27" spans="1:28" ht="15.95" customHeight="1" thickBot="1" x14ac:dyDescent="0.2">
      <c r="A27" t="s">
        <v>82</v>
      </c>
      <c r="L27" s="14" t="s">
        <v>14</v>
      </c>
    </row>
    <row r="28" spans="1:28" ht="15.95" customHeight="1" x14ac:dyDescent="0.15">
      <c r="A28" s="56" t="s">
        <v>16</v>
      </c>
      <c r="B28" s="57" t="s">
        <v>0</v>
      </c>
      <c r="C28" s="57" t="s">
        <v>1</v>
      </c>
      <c r="D28" s="57" t="s">
        <v>2</v>
      </c>
      <c r="E28" s="57" t="s">
        <v>3</v>
      </c>
      <c r="F28" s="57" t="s">
        <v>12</v>
      </c>
      <c r="G28" s="57" t="s">
        <v>13</v>
      </c>
      <c r="H28" s="57" t="s">
        <v>10</v>
      </c>
      <c r="I28" s="57" t="s">
        <v>11</v>
      </c>
      <c r="J28" s="58" t="s">
        <v>15</v>
      </c>
      <c r="K28" s="57" t="s">
        <v>4</v>
      </c>
      <c r="L28" s="59" t="s">
        <v>5</v>
      </c>
    </row>
    <row r="29" spans="1:28" ht="15.95" customHeight="1" x14ac:dyDescent="0.15">
      <c r="A29" s="62" t="s">
        <v>6</v>
      </c>
      <c r="B29" s="46">
        <v>4367</v>
      </c>
      <c r="C29" s="46">
        <v>4368</v>
      </c>
      <c r="D29" s="46">
        <v>4721</v>
      </c>
      <c r="E29" s="46">
        <f>SUM(C29:D29)</f>
        <v>9089</v>
      </c>
      <c r="F29" s="46">
        <v>4</v>
      </c>
      <c r="G29" s="46">
        <v>10</v>
      </c>
      <c r="H29" s="46">
        <v>20</v>
      </c>
      <c r="I29" s="46">
        <v>19</v>
      </c>
      <c r="J29" s="47">
        <v>0</v>
      </c>
      <c r="K29" s="48"/>
      <c r="L29" s="39"/>
    </row>
    <row r="30" spans="1:28" ht="15.95" customHeight="1" x14ac:dyDescent="0.15">
      <c r="A30" s="62" t="s">
        <v>7</v>
      </c>
      <c r="B30" s="46">
        <v>2301</v>
      </c>
      <c r="C30" s="46">
        <v>2301</v>
      </c>
      <c r="D30" s="46">
        <v>2510</v>
      </c>
      <c r="E30" s="46">
        <f>SUM(C30:D30)</f>
        <v>4811</v>
      </c>
      <c r="F30" s="46">
        <v>0</v>
      </c>
      <c r="G30" s="46">
        <v>13</v>
      </c>
      <c r="H30" s="46">
        <v>3</v>
      </c>
      <c r="I30" s="46">
        <v>5</v>
      </c>
      <c r="J30" s="47">
        <v>0</v>
      </c>
      <c r="K30" s="49"/>
      <c r="L30" s="40"/>
    </row>
    <row r="31" spans="1:28" ht="15.95" customHeight="1" x14ac:dyDescent="0.15">
      <c r="A31" s="62" t="s">
        <v>8</v>
      </c>
      <c r="B31" s="46">
        <v>3165</v>
      </c>
      <c r="C31" s="46">
        <v>3237</v>
      </c>
      <c r="D31" s="46">
        <v>3557</v>
      </c>
      <c r="E31" s="46">
        <f>SUM(C31:D31)</f>
        <v>6794</v>
      </c>
      <c r="F31" s="46">
        <v>2</v>
      </c>
      <c r="G31" s="46">
        <v>10</v>
      </c>
      <c r="H31" s="46">
        <v>5</v>
      </c>
      <c r="I31" s="46">
        <v>12</v>
      </c>
      <c r="J31" s="47">
        <v>0</v>
      </c>
      <c r="K31" s="49">
        <v>9630</v>
      </c>
      <c r="L31" s="40">
        <f>(ROUND(K31/E33,4))*100</f>
        <v>39.18</v>
      </c>
    </row>
    <row r="32" spans="1:28" ht="15.95" customHeight="1" thickBot="1" x14ac:dyDescent="0.2">
      <c r="A32" s="63" t="s">
        <v>9</v>
      </c>
      <c r="B32" s="46">
        <v>1670</v>
      </c>
      <c r="C32" s="46">
        <v>1891</v>
      </c>
      <c r="D32" s="46">
        <v>1997</v>
      </c>
      <c r="E32" s="46">
        <f>SUM(C32:D32)</f>
        <v>3888</v>
      </c>
      <c r="F32" s="46">
        <v>0</v>
      </c>
      <c r="G32" s="46">
        <v>6</v>
      </c>
      <c r="H32" s="46">
        <v>4</v>
      </c>
      <c r="I32" s="46">
        <v>3</v>
      </c>
      <c r="J32" s="47">
        <v>0</v>
      </c>
      <c r="K32" s="49"/>
      <c r="L32" s="40"/>
    </row>
    <row r="33" spans="1:13" ht="15.95" customHeight="1" thickBot="1" x14ac:dyDescent="0.2">
      <c r="A33" s="64" t="s">
        <v>17</v>
      </c>
      <c r="B33" s="50">
        <f>SUM(B29:B32)</f>
        <v>11503</v>
      </c>
      <c r="C33" s="50">
        <f>SUM(C29:C32)</f>
        <v>11797</v>
      </c>
      <c r="D33" s="50">
        <f>SUM(D29:D32)</f>
        <v>12785</v>
      </c>
      <c r="E33" s="50">
        <f>SUM(E29:E32)</f>
        <v>24582</v>
      </c>
      <c r="F33" s="50">
        <f t="shared" ref="F33:J33" si="7">SUM(F29:F32)</f>
        <v>6</v>
      </c>
      <c r="G33" s="50">
        <f t="shared" si="7"/>
        <v>39</v>
      </c>
      <c r="H33" s="50">
        <f t="shared" si="7"/>
        <v>32</v>
      </c>
      <c r="I33" s="50">
        <f t="shared" si="7"/>
        <v>39</v>
      </c>
      <c r="J33" s="50">
        <f t="shared" si="7"/>
        <v>0</v>
      </c>
      <c r="K33" s="51"/>
      <c r="L33" s="41"/>
    </row>
    <row r="34" spans="1:13" ht="15.95" customHeight="1" x14ac:dyDescent="0.15">
      <c r="K34" s="26"/>
      <c r="L34" s="18" t="str">
        <f>IF(K34=0,"",ROUND(K34/E33,4)*100)</f>
        <v/>
      </c>
    </row>
    <row r="35" spans="1:13" ht="15.95" customHeight="1" thickBot="1" x14ac:dyDescent="0.2">
      <c r="A35" t="s">
        <v>83</v>
      </c>
      <c r="L35" s="14" t="s">
        <v>14</v>
      </c>
    </row>
    <row r="36" spans="1:13" ht="15.95" customHeight="1" x14ac:dyDescent="0.15">
      <c r="A36" s="56" t="s">
        <v>61</v>
      </c>
      <c r="B36" s="57" t="s">
        <v>62</v>
      </c>
      <c r="C36" s="57" t="s">
        <v>63</v>
      </c>
      <c r="D36" s="57" t="s">
        <v>64</v>
      </c>
      <c r="E36" s="57" t="s">
        <v>65</v>
      </c>
      <c r="F36" s="60" t="s">
        <v>66</v>
      </c>
      <c r="G36" s="60" t="s">
        <v>67</v>
      </c>
      <c r="H36" s="60" t="s">
        <v>68</v>
      </c>
      <c r="I36" s="60" t="s">
        <v>69</v>
      </c>
      <c r="J36" s="61" t="s">
        <v>70</v>
      </c>
      <c r="K36" s="57" t="s">
        <v>4</v>
      </c>
      <c r="L36" s="59" t="s">
        <v>5</v>
      </c>
    </row>
    <row r="37" spans="1:13" ht="15.95" customHeight="1" x14ac:dyDescent="0.15">
      <c r="A37" s="62" t="s">
        <v>71</v>
      </c>
      <c r="B37" s="30">
        <v>4365</v>
      </c>
      <c r="C37" s="30">
        <v>4358</v>
      </c>
      <c r="D37" s="30">
        <v>4715</v>
      </c>
      <c r="E37" s="1">
        <f>SUM(C37:D37)</f>
        <v>9073</v>
      </c>
      <c r="F37" s="1">
        <v>3</v>
      </c>
      <c r="G37" s="1">
        <v>10</v>
      </c>
      <c r="H37" s="1">
        <v>17</v>
      </c>
      <c r="I37" s="1">
        <v>31</v>
      </c>
      <c r="J37" s="5">
        <v>-1</v>
      </c>
      <c r="K37" s="36"/>
      <c r="L37" s="39"/>
    </row>
    <row r="38" spans="1:13" ht="15.95" customHeight="1" x14ac:dyDescent="0.15">
      <c r="A38" s="62" t="s">
        <v>72</v>
      </c>
      <c r="B38" s="30">
        <v>2303</v>
      </c>
      <c r="C38" s="30">
        <v>2297</v>
      </c>
      <c r="D38" s="30">
        <v>2511</v>
      </c>
      <c r="E38" s="1">
        <f t="shared" ref="E38:E40" si="8">SUM(C38:D38)</f>
        <v>4808</v>
      </c>
      <c r="F38" s="1">
        <v>1</v>
      </c>
      <c r="G38" s="1">
        <v>8</v>
      </c>
      <c r="H38" s="1">
        <v>5</v>
      </c>
      <c r="I38" s="1">
        <v>3</v>
      </c>
      <c r="J38" s="5">
        <v>0</v>
      </c>
      <c r="K38" s="37"/>
      <c r="L38" s="40"/>
    </row>
    <row r="39" spans="1:13" ht="15.95" customHeight="1" x14ac:dyDescent="0.15">
      <c r="A39" s="62" t="s">
        <v>73</v>
      </c>
      <c r="B39" s="30">
        <v>3166</v>
      </c>
      <c r="C39" s="30">
        <v>3244</v>
      </c>
      <c r="D39" s="30">
        <v>3547</v>
      </c>
      <c r="E39" s="1">
        <f t="shared" si="8"/>
        <v>6791</v>
      </c>
      <c r="F39" s="1">
        <v>6</v>
      </c>
      <c r="G39" s="1">
        <v>7</v>
      </c>
      <c r="H39" s="1">
        <v>12</v>
      </c>
      <c r="I39" s="1">
        <v>10</v>
      </c>
      <c r="J39" s="5">
        <v>0</v>
      </c>
      <c r="K39" s="37">
        <v>9627</v>
      </c>
      <c r="L39" s="40">
        <f>(ROUND(K39/E41,4))*100</f>
        <v>39.229999999999997</v>
      </c>
    </row>
    <row r="40" spans="1:13" ht="15.95" customHeight="1" thickBot="1" x14ac:dyDescent="0.2">
      <c r="A40" s="63" t="s">
        <v>74</v>
      </c>
      <c r="B40" s="31">
        <v>1666</v>
      </c>
      <c r="C40" s="31">
        <v>1882</v>
      </c>
      <c r="D40" s="31">
        <v>1988</v>
      </c>
      <c r="E40" s="1">
        <f t="shared" si="8"/>
        <v>3870</v>
      </c>
      <c r="F40" s="1">
        <v>0</v>
      </c>
      <c r="G40" s="1">
        <v>7</v>
      </c>
      <c r="H40" s="1">
        <v>3</v>
      </c>
      <c r="I40" s="1">
        <v>10</v>
      </c>
      <c r="J40" s="5">
        <v>0</v>
      </c>
      <c r="K40" s="37"/>
      <c r="L40" s="40"/>
    </row>
    <row r="41" spans="1:13" ht="15.95" customHeight="1" thickBot="1" x14ac:dyDescent="0.2">
      <c r="A41" s="64" t="s">
        <v>75</v>
      </c>
      <c r="B41" s="2">
        <f t="shared" ref="B41:J41" si="9">SUM(B37:B40)</f>
        <v>11500</v>
      </c>
      <c r="C41" s="2">
        <f t="shared" si="9"/>
        <v>11781</v>
      </c>
      <c r="D41" s="2">
        <f t="shared" si="9"/>
        <v>12761</v>
      </c>
      <c r="E41" s="2">
        <f>SUM(E37:E40)</f>
        <v>24542</v>
      </c>
      <c r="F41" s="2">
        <f t="shared" si="9"/>
        <v>10</v>
      </c>
      <c r="G41" s="2">
        <f t="shared" si="9"/>
        <v>32</v>
      </c>
      <c r="H41" s="2">
        <f t="shared" si="9"/>
        <v>37</v>
      </c>
      <c r="I41" s="2">
        <f t="shared" si="9"/>
        <v>54</v>
      </c>
      <c r="J41" s="2">
        <f t="shared" si="9"/>
        <v>-1</v>
      </c>
      <c r="K41" s="38"/>
      <c r="L41" s="41"/>
    </row>
    <row r="42" spans="1:13" ht="15.95" customHeight="1" x14ac:dyDescent="0.15">
      <c r="F42" s="28"/>
      <c r="G42" s="28"/>
      <c r="H42" s="28"/>
      <c r="I42" s="28"/>
      <c r="J42" s="29"/>
    </row>
    <row r="43" spans="1:13" ht="15.95" customHeight="1" thickBot="1" x14ac:dyDescent="0.2">
      <c r="A43" t="s">
        <v>84</v>
      </c>
      <c r="L43" s="14" t="s">
        <v>14</v>
      </c>
    </row>
    <row r="44" spans="1:13" ht="15.95" customHeight="1" x14ac:dyDescent="0.15">
      <c r="A44" s="56" t="s">
        <v>16</v>
      </c>
      <c r="B44" s="57" t="s">
        <v>0</v>
      </c>
      <c r="C44" s="57" t="s">
        <v>1</v>
      </c>
      <c r="D44" s="57" t="s">
        <v>2</v>
      </c>
      <c r="E44" s="57" t="s">
        <v>3</v>
      </c>
      <c r="F44" s="57" t="s">
        <v>12</v>
      </c>
      <c r="G44" s="57" t="s">
        <v>13</v>
      </c>
      <c r="H44" s="57" t="s">
        <v>10</v>
      </c>
      <c r="I44" s="57" t="s">
        <v>11</v>
      </c>
      <c r="J44" s="58" t="s">
        <v>15</v>
      </c>
      <c r="K44" s="57" t="s">
        <v>4</v>
      </c>
      <c r="L44" s="59" t="s">
        <v>5</v>
      </c>
    </row>
    <row r="45" spans="1:13" ht="15.95" customHeight="1" x14ac:dyDescent="0.15">
      <c r="A45" s="62" t="s">
        <v>6</v>
      </c>
      <c r="B45" s="1">
        <v>4351</v>
      </c>
      <c r="C45" s="1">
        <v>4345</v>
      </c>
      <c r="D45" s="1">
        <v>4710</v>
      </c>
      <c r="E45" s="1">
        <f>SUM(C45+D45)</f>
        <v>9055</v>
      </c>
      <c r="F45" s="1">
        <v>1</v>
      </c>
      <c r="G45" s="1">
        <v>9</v>
      </c>
      <c r="H45" s="1">
        <v>10</v>
      </c>
      <c r="I45" s="1">
        <v>20</v>
      </c>
      <c r="J45" s="5">
        <v>0</v>
      </c>
      <c r="K45" s="36"/>
      <c r="L45" s="39"/>
    </row>
    <row r="46" spans="1:13" ht="15.95" customHeight="1" x14ac:dyDescent="0.15">
      <c r="A46" s="62" t="s">
        <v>7</v>
      </c>
      <c r="B46" s="1">
        <v>2296</v>
      </c>
      <c r="C46" s="1">
        <v>2297</v>
      </c>
      <c r="D46" s="1">
        <v>2503</v>
      </c>
      <c r="E46" s="1">
        <f t="shared" ref="E46:E48" si="10">SUM(C46+D46)</f>
        <v>4800</v>
      </c>
      <c r="F46" s="1">
        <v>0</v>
      </c>
      <c r="G46" s="1">
        <v>6</v>
      </c>
      <c r="H46" s="1">
        <v>8</v>
      </c>
      <c r="I46" s="1">
        <v>8</v>
      </c>
      <c r="J46" s="5">
        <v>0</v>
      </c>
      <c r="K46" s="37"/>
      <c r="L46" s="40"/>
    </row>
    <row r="47" spans="1:13" ht="15.95" customHeight="1" x14ac:dyDescent="0.15">
      <c r="A47" s="62" t="s">
        <v>8</v>
      </c>
      <c r="B47" s="1">
        <v>3143</v>
      </c>
      <c r="C47" s="1">
        <v>3232</v>
      </c>
      <c r="D47" s="1">
        <v>3526</v>
      </c>
      <c r="E47" s="1">
        <f t="shared" si="10"/>
        <v>6758</v>
      </c>
      <c r="F47" s="1">
        <v>1</v>
      </c>
      <c r="G47" s="1">
        <v>17</v>
      </c>
      <c r="H47" s="1">
        <v>5</v>
      </c>
      <c r="I47" s="1">
        <v>20</v>
      </c>
      <c r="J47" s="5">
        <v>0</v>
      </c>
      <c r="K47" s="37">
        <v>9616</v>
      </c>
      <c r="L47" s="40">
        <f>(ROUND(K47/E49,4))*100</f>
        <v>39.26</v>
      </c>
    </row>
    <row r="48" spans="1:13" ht="15.95" customHeight="1" thickBot="1" x14ac:dyDescent="0.2">
      <c r="A48" s="63" t="s">
        <v>9</v>
      </c>
      <c r="B48" s="1">
        <v>1675</v>
      </c>
      <c r="C48" s="1">
        <v>1886</v>
      </c>
      <c r="D48" s="1">
        <v>1994</v>
      </c>
      <c r="E48" s="1">
        <f t="shared" si="10"/>
        <v>3880</v>
      </c>
      <c r="F48" s="1">
        <v>2</v>
      </c>
      <c r="G48" s="1">
        <v>1</v>
      </c>
      <c r="H48" s="1">
        <v>9</v>
      </c>
      <c r="I48" s="1">
        <v>4</v>
      </c>
      <c r="J48" s="6">
        <v>0</v>
      </c>
      <c r="K48" s="37"/>
      <c r="L48" s="40"/>
      <c r="M48" s="35"/>
    </row>
    <row r="49" spans="1:13" ht="15.95" customHeight="1" thickBot="1" x14ac:dyDescent="0.2">
      <c r="A49" s="64" t="s">
        <v>17</v>
      </c>
      <c r="B49" s="2">
        <f t="shared" ref="B49:J49" si="11">SUM(B45:B48)</f>
        <v>11465</v>
      </c>
      <c r="C49" s="2">
        <f t="shared" si="11"/>
        <v>11760</v>
      </c>
      <c r="D49" s="2">
        <f t="shared" si="11"/>
        <v>12733</v>
      </c>
      <c r="E49" s="2">
        <f>SUM(E45:E48)</f>
        <v>24493</v>
      </c>
      <c r="F49" s="2">
        <f t="shared" si="11"/>
        <v>4</v>
      </c>
      <c r="G49" s="2">
        <f t="shared" si="11"/>
        <v>33</v>
      </c>
      <c r="H49" s="2">
        <f t="shared" si="11"/>
        <v>32</v>
      </c>
      <c r="I49" s="2">
        <f t="shared" si="11"/>
        <v>52</v>
      </c>
      <c r="J49" s="52">
        <f t="shared" si="11"/>
        <v>0</v>
      </c>
      <c r="K49" s="38"/>
      <c r="L49" s="41"/>
      <c r="M49" s="35"/>
    </row>
    <row r="51" spans="1:13" ht="15.95" customHeight="1" thickBot="1" x14ac:dyDescent="0.2">
      <c r="A51" t="s">
        <v>85</v>
      </c>
      <c r="L51" s="14" t="s">
        <v>14</v>
      </c>
    </row>
    <row r="52" spans="1:13" ht="15.95" customHeight="1" x14ac:dyDescent="0.15">
      <c r="A52" s="56" t="s">
        <v>61</v>
      </c>
      <c r="B52" s="57" t="s">
        <v>62</v>
      </c>
      <c r="C52" s="57" t="s">
        <v>63</v>
      </c>
      <c r="D52" s="57" t="s">
        <v>64</v>
      </c>
      <c r="E52" s="57" t="s">
        <v>65</v>
      </c>
      <c r="F52" s="57" t="s">
        <v>66</v>
      </c>
      <c r="G52" s="57" t="s">
        <v>67</v>
      </c>
      <c r="H52" s="57" t="s">
        <v>68</v>
      </c>
      <c r="I52" s="57" t="s">
        <v>69</v>
      </c>
      <c r="J52" s="58" t="s">
        <v>70</v>
      </c>
      <c r="K52" s="57" t="s">
        <v>4</v>
      </c>
      <c r="L52" s="59" t="s">
        <v>5</v>
      </c>
    </row>
    <row r="53" spans="1:13" ht="15.95" customHeight="1" x14ac:dyDescent="0.15">
      <c r="A53" s="62" t="s">
        <v>71</v>
      </c>
      <c r="B53" s="1">
        <v>4356</v>
      </c>
      <c r="C53" s="1">
        <v>4342</v>
      </c>
      <c r="D53" s="1">
        <v>4708</v>
      </c>
      <c r="E53" s="1">
        <f>C53+D53</f>
        <v>9050</v>
      </c>
      <c r="F53" s="1">
        <v>3</v>
      </c>
      <c r="G53" s="1">
        <v>13</v>
      </c>
      <c r="H53" s="1">
        <v>15</v>
      </c>
      <c r="I53" s="1">
        <v>10</v>
      </c>
      <c r="J53" s="5">
        <v>-1</v>
      </c>
      <c r="K53" s="36"/>
      <c r="L53" s="39"/>
    </row>
    <row r="54" spans="1:13" ht="15.95" customHeight="1" x14ac:dyDescent="0.15">
      <c r="A54" s="62" t="s">
        <v>72</v>
      </c>
      <c r="B54" s="1">
        <v>2293</v>
      </c>
      <c r="C54" s="1">
        <v>2292</v>
      </c>
      <c r="D54" s="1">
        <v>2493</v>
      </c>
      <c r="E54" s="1">
        <f t="shared" ref="E54:E56" si="12">C54+D54</f>
        <v>4785</v>
      </c>
      <c r="F54" s="1">
        <v>0</v>
      </c>
      <c r="G54" s="1">
        <v>16</v>
      </c>
      <c r="H54" s="1">
        <v>11</v>
      </c>
      <c r="I54" s="1">
        <v>7</v>
      </c>
      <c r="J54" s="5">
        <v>0</v>
      </c>
      <c r="K54" s="37"/>
      <c r="L54" s="40"/>
    </row>
    <row r="55" spans="1:13" ht="15.95" customHeight="1" x14ac:dyDescent="0.15">
      <c r="A55" s="62" t="s">
        <v>73</v>
      </c>
      <c r="B55" s="1">
        <v>3131</v>
      </c>
      <c r="C55" s="1">
        <v>3230</v>
      </c>
      <c r="D55" s="1">
        <v>3524</v>
      </c>
      <c r="E55" s="1">
        <f t="shared" si="12"/>
        <v>6754</v>
      </c>
      <c r="F55" s="1">
        <v>6</v>
      </c>
      <c r="G55" s="1">
        <v>14</v>
      </c>
      <c r="H55" s="1">
        <v>12</v>
      </c>
      <c r="I55" s="1">
        <v>13</v>
      </c>
      <c r="J55" s="5">
        <v>0</v>
      </c>
      <c r="K55" s="37">
        <v>9596</v>
      </c>
      <c r="L55" s="40">
        <f>(ROUND(K55/E57,4))*100</f>
        <v>39.229999999999997</v>
      </c>
    </row>
    <row r="56" spans="1:13" ht="15.95" customHeight="1" thickBot="1" x14ac:dyDescent="0.2">
      <c r="A56" s="63" t="s">
        <v>74</v>
      </c>
      <c r="B56" s="1">
        <v>1671</v>
      </c>
      <c r="C56" s="1">
        <v>1882</v>
      </c>
      <c r="D56" s="1">
        <v>1989</v>
      </c>
      <c r="E56" s="1">
        <f t="shared" si="12"/>
        <v>3871</v>
      </c>
      <c r="F56" s="1">
        <v>1</v>
      </c>
      <c r="G56" s="1">
        <v>6</v>
      </c>
      <c r="H56" s="1">
        <v>3</v>
      </c>
      <c r="I56" s="1">
        <v>4</v>
      </c>
      <c r="J56" s="5">
        <v>0</v>
      </c>
      <c r="K56" s="37"/>
      <c r="L56" s="40"/>
      <c r="M56" s="35"/>
    </row>
    <row r="57" spans="1:13" ht="15.95" customHeight="1" thickBot="1" x14ac:dyDescent="0.2">
      <c r="A57" s="64" t="s">
        <v>75</v>
      </c>
      <c r="B57" s="2">
        <f t="shared" ref="B57:J57" si="13">SUM(B53:B56)</f>
        <v>11451</v>
      </c>
      <c r="C57" s="2">
        <f t="shared" si="13"/>
        <v>11746</v>
      </c>
      <c r="D57" s="2">
        <f t="shared" si="13"/>
        <v>12714</v>
      </c>
      <c r="E57" s="2">
        <f>SUM(E53:E56)</f>
        <v>24460</v>
      </c>
      <c r="F57" s="2">
        <f t="shared" si="13"/>
        <v>10</v>
      </c>
      <c r="G57" s="2">
        <f t="shared" si="13"/>
        <v>49</v>
      </c>
      <c r="H57" s="2">
        <f t="shared" si="13"/>
        <v>41</v>
      </c>
      <c r="I57" s="2">
        <f t="shared" si="13"/>
        <v>34</v>
      </c>
      <c r="J57" s="2">
        <f t="shared" si="13"/>
        <v>-1</v>
      </c>
      <c r="K57" s="38"/>
      <c r="L57" s="41"/>
      <c r="M57" s="35"/>
    </row>
    <row r="58" spans="1:13" ht="15.95" customHeight="1" x14ac:dyDescent="0.15"/>
    <row r="59" spans="1:13" ht="15.95" customHeight="1" thickBot="1" x14ac:dyDescent="0.2">
      <c r="A59" t="s">
        <v>86</v>
      </c>
      <c r="L59" s="14" t="s">
        <v>14</v>
      </c>
    </row>
    <row r="60" spans="1:13" ht="15.95" customHeight="1" x14ac:dyDescent="0.15">
      <c r="A60" s="56" t="s">
        <v>16</v>
      </c>
      <c r="B60" s="57" t="s">
        <v>0</v>
      </c>
      <c r="C60" s="57" t="s">
        <v>1</v>
      </c>
      <c r="D60" s="57" t="s">
        <v>2</v>
      </c>
      <c r="E60" s="57" t="s">
        <v>3</v>
      </c>
      <c r="F60" s="57" t="s">
        <v>12</v>
      </c>
      <c r="G60" s="57" t="s">
        <v>13</v>
      </c>
      <c r="H60" s="57" t="s">
        <v>10</v>
      </c>
      <c r="I60" s="57" t="s">
        <v>11</v>
      </c>
      <c r="J60" s="58" t="s">
        <v>15</v>
      </c>
      <c r="K60" s="57" t="s">
        <v>4</v>
      </c>
      <c r="L60" s="59" t="s">
        <v>5</v>
      </c>
    </row>
    <row r="61" spans="1:13" ht="15.95" customHeight="1" x14ac:dyDescent="0.15">
      <c r="A61" s="62" t="s">
        <v>71</v>
      </c>
      <c r="B61" s="1">
        <v>4356</v>
      </c>
      <c r="C61" s="1">
        <v>4330</v>
      </c>
      <c r="D61" s="1">
        <v>4710</v>
      </c>
      <c r="E61" s="1">
        <f>C61+D61</f>
        <v>9040</v>
      </c>
      <c r="F61" s="1">
        <v>8</v>
      </c>
      <c r="G61" s="1">
        <v>9</v>
      </c>
      <c r="H61" s="1">
        <v>6</v>
      </c>
      <c r="I61" s="1">
        <v>17</v>
      </c>
      <c r="J61" s="5">
        <v>0</v>
      </c>
      <c r="K61" s="36"/>
      <c r="L61" s="39"/>
    </row>
    <row r="62" spans="1:13" ht="15.95" customHeight="1" x14ac:dyDescent="0.15">
      <c r="A62" s="62" t="s">
        <v>72</v>
      </c>
      <c r="B62" s="1">
        <v>2294</v>
      </c>
      <c r="C62" s="1">
        <v>2283</v>
      </c>
      <c r="D62" s="1">
        <v>2484</v>
      </c>
      <c r="E62" s="1">
        <f t="shared" ref="E62:E64" si="14">C62+D62</f>
        <v>4767</v>
      </c>
      <c r="F62" s="1">
        <v>0</v>
      </c>
      <c r="G62" s="1">
        <v>11</v>
      </c>
      <c r="H62" s="1">
        <v>3</v>
      </c>
      <c r="I62" s="1">
        <v>11</v>
      </c>
      <c r="J62" s="5">
        <v>-1</v>
      </c>
      <c r="K62" s="37"/>
      <c r="L62" s="40"/>
    </row>
    <row r="63" spans="1:13" ht="15.95" customHeight="1" x14ac:dyDescent="0.15">
      <c r="A63" s="62" t="s">
        <v>73</v>
      </c>
      <c r="B63" s="1">
        <v>3126</v>
      </c>
      <c r="C63" s="1">
        <v>3229</v>
      </c>
      <c r="D63" s="1">
        <v>3513</v>
      </c>
      <c r="E63" s="1">
        <f t="shared" si="14"/>
        <v>6742</v>
      </c>
      <c r="F63" s="1">
        <v>4</v>
      </c>
      <c r="G63" s="1">
        <v>14</v>
      </c>
      <c r="H63" s="1">
        <v>12</v>
      </c>
      <c r="I63" s="1">
        <v>7</v>
      </c>
      <c r="J63" s="5">
        <v>0</v>
      </c>
      <c r="K63" s="37">
        <v>9579</v>
      </c>
      <c r="L63" s="40">
        <f>(ROUND(K63/E65,4))*100</f>
        <v>39.24</v>
      </c>
    </row>
    <row r="64" spans="1:13" ht="15.95" customHeight="1" thickBot="1" x14ac:dyDescent="0.2">
      <c r="A64" s="63" t="s">
        <v>74</v>
      </c>
      <c r="B64" s="1">
        <v>1670</v>
      </c>
      <c r="C64" s="1">
        <v>1879</v>
      </c>
      <c r="D64" s="1">
        <v>1986</v>
      </c>
      <c r="E64" s="1">
        <f t="shared" si="14"/>
        <v>3865</v>
      </c>
      <c r="F64" s="1">
        <v>3</v>
      </c>
      <c r="G64" s="1">
        <v>7</v>
      </c>
      <c r="H64" s="1">
        <v>0</v>
      </c>
      <c r="I64" s="1">
        <v>5</v>
      </c>
      <c r="J64" s="6">
        <v>0</v>
      </c>
      <c r="K64" s="37"/>
      <c r="L64" s="40"/>
      <c r="M64" s="35"/>
    </row>
    <row r="65" spans="1:13" ht="15.95" customHeight="1" thickBot="1" x14ac:dyDescent="0.2">
      <c r="A65" s="64" t="s">
        <v>17</v>
      </c>
      <c r="B65" s="2">
        <f t="shared" ref="B65:I65" si="15">SUM(B61:B64)</f>
        <v>11446</v>
      </c>
      <c r="C65" s="2">
        <f t="shared" si="15"/>
        <v>11721</v>
      </c>
      <c r="D65" s="2">
        <f t="shared" si="15"/>
        <v>12693</v>
      </c>
      <c r="E65" s="2">
        <f>SUM(E61:E64)</f>
        <v>24414</v>
      </c>
      <c r="F65" s="2">
        <f t="shared" si="15"/>
        <v>15</v>
      </c>
      <c r="G65" s="2">
        <f t="shared" si="15"/>
        <v>41</v>
      </c>
      <c r="H65" s="2">
        <f t="shared" si="15"/>
        <v>21</v>
      </c>
      <c r="I65" s="2">
        <f t="shared" si="15"/>
        <v>40</v>
      </c>
      <c r="J65" s="65">
        <f>SUM(J61:J64)</f>
        <v>-1</v>
      </c>
      <c r="K65" s="38"/>
      <c r="L65" s="41"/>
      <c r="M65" s="35"/>
    </row>
    <row r="66" spans="1:13" ht="15.95" customHeight="1" x14ac:dyDescent="0.15"/>
    <row r="67" spans="1:13" ht="15.95" customHeight="1" thickBot="1" x14ac:dyDescent="0.2">
      <c r="A67" t="s">
        <v>87</v>
      </c>
      <c r="L67" s="14" t="s">
        <v>14</v>
      </c>
    </row>
    <row r="68" spans="1:13" ht="15.95" customHeight="1" x14ac:dyDescent="0.15">
      <c r="A68" s="56" t="s">
        <v>61</v>
      </c>
      <c r="B68" s="57" t="s">
        <v>62</v>
      </c>
      <c r="C68" s="57" t="s">
        <v>63</v>
      </c>
      <c r="D68" s="57" t="s">
        <v>64</v>
      </c>
      <c r="E68" s="57" t="s">
        <v>65</v>
      </c>
      <c r="F68" s="57" t="s">
        <v>66</v>
      </c>
      <c r="G68" s="57" t="s">
        <v>67</v>
      </c>
      <c r="H68" s="57" t="s">
        <v>68</v>
      </c>
      <c r="I68" s="57" t="s">
        <v>69</v>
      </c>
      <c r="J68" s="58" t="s">
        <v>70</v>
      </c>
      <c r="K68" s="57" t="s">
        <v>4</v>
      </c>
      <c r="L68" s="59" t="s">
        <v>5</v>
      </c>
    </row>
    <row r="69" spans="1:13" ht="15.95" customHeight="1" x14ac:dyDescent="0.15">
      <c r="A69" s="62" t="s">
        <v>71</v>
      </c>
      <c r="B69" s="1">
        <v>4348</v>
      </c>
      <c r="C69" s="1">
        <v>4325</v>
      </c>
      <c r="D69" s="1">
        <v>4704</v>
      </c>
      <c r="E69" s="1">
        <f>C69+D69</f>
        <v>9029</v>
      </c>
      <c r="F69" s="1">
        <v>6</v>
      </c>
      <c r="G69" s="1">
        <v>15</v>
      </c>
      <c r="H69" s="1">
        <v>12</v>
      </c>
      <c r="I69" s="1">
        <v>18</v>
      </c>
      <c r="J69" s="5">
        <v>2</v>
      </c>
      <c r="K69" s="36"/>
      <c r="L69" s="39"/>
    </row>
    <row r="70" spans="1:13" ht="15.95" customHeight="1" x14ac:dyDescent="0.15">
      <c r="A70" s="62" t="s">
        <v>72</v>
      </c>
      <c r="B70" s="1">
        <v>2289</v>
      </c>
      <c r="C70" s="1">
        <v>2275</v>
      </c>
      <c r="D70" s="1">
        <v>2474</v>
      </c>
      <c r="E70" s="1">
        <f t="shared" ref="E70:E72" si="16">C70+D70</f>
        <v>4749</v>
      </c>
      <c r="F70" s="1">
        <v>1</v>
      </c>
      <c r="G70" s="1">
        <v>19</v>
      </c>
      <c r="H70" s="1">
        <v>2</v>
      </c>
      <c r="I70" s="1">
        <v>3</v>
      </c>
      <c r="J70" s="5">
        <v>0</v>
      </c>
      <c r="K70" s="37"/>
      <c r="L70" s="40"/>
    </row>
    <row r="71" spans="1:13" ht="15.95" customHeight="1" x14ac:dyDescent="0.15">
      <c r="A71" s="62" t="s">
        <v>73</v>
      </c>
      <c r="B71" s="1">
        <v>3120</v>
      </c>
      <c r="C71" s="1">
        <v>3226</v>
      </c>
      <c r="D71" s="1">
        <v>3504</v>
      </c>
      <c r="E71" s="1">
        <f t="shared" si="16"/>
        <v>6730</v>
      </c>
      <c r="F71" s="1">
        <v>6</v>
      </c>
      <c r="G71" s="1">
        <v>10</v>
      </c>
      <c r="H71" s="1">
        <v>7</v>
      </c>
      <c r="I71" s="1">
        <v>13</v>
      </c>
      <c r="J71" s="5">
        <v>0</v>
      </c>
      <c r="K71" s="37">
        <v>9554</v>
      </c>
      <c r="L71" s="40">
        <f>(ROUND(K71/E73,4))*100</f>
        <v>39.22</v>
      </c>
    </row>
    <row r="72" spans="1:13" ht="15.95" customHeight="1" thickBot="1" x14ac:dyDescent="0.2">
      <c r="A72" s="63" t="s">
        <v>74</v>
      </c>
      <c r="B72" s="1">
        <v>1668</v>
      </c>
      <c r="C72" s="1">
        <v>1873</v>
      </c>
      <c r="D72" s="1">
        <v>1976</v>
      </c>
      <c r="E72" s="1">
        <f t="shared" si="16"/>
        <v>3849</v>
      </c>
      <c r="F72" s="1">
        <v>1</v>
      </c>
      <c r="G72" s="1">
        <v>5</v>
      </c>
      <c r="H72" s="1">
        <v>0</v>
      </c>
      <c r="I72" s="1">
        <v>11</v>
      </c>
      <c r="J72" s="5">
        <v>0</v>
      </c>
      <c r="K72" s="37"/>
      <c r="L72" s="40"/>
      <c r="M72" s="35"/>
    </row>
    <row r="73" spans="1:13" ht="15.95" customHeight="1" thickBot="1" x14ac:dyDescent="0.2">
      <c r="A73" s="64" t="s">
        <v>75</v>
      </c>
      <c r="B73" s="2">
        <f>SUM(B69:B72)</f>
        <v>11425</v>
      </c>
      <c r="C73" s="2">
        <f t="shared" ref="C73:J73" si="17">SUM(C69:C72)</f>
        <v>11699</v>
      </c>
      <c r="D73" s="2">
        <f t="shared" si="17"/>
        <v>12658</v>
      </c>
      <c r="E73" s="2">
        <f>SUM(E69:E72)</f>
        <v>24357</v>
      </c>
      <c r="F73" s="2">
        <f t="shared" si="17"/>
        <v>14</v>
      </c>
      <c r="G73" s="2">
        <f t="shared" si="17"/>
        <v>49</v>
      </c>
      <c r="H73" s="2">
        <f t="shared" si="17"/>
        <v>21</v>
      </c>
      <c r="I73" s="2">
        <f t="shared" si="17"/>
        <v>45</v>
      </c>
      <c r="J73" s="2">
        <f t="shared" si="17"/>
        <v>2</v>
      </c>
      <c r="K73" s="38"/>
      <c r="L73" s="41"/>
      <c r="M73" s="35"/>
    </row>
    <row r="74" spans="1:13" ht="15.95" customHeight="1" x14ac:dyDescent="0.15"/>
    <row r="75" spans="1:13" ht="15.95" customHeight="1" thickBot="1" x14ac:dyDescent="0.2">
      <c r="A75" t="s">
        <v>120</v>
      </c>
      <c r="L75" s="14" t="s">
        <v>14</v>
      </c>
    </row>
    <row r="76" spans="1:13" ht="15.95" customHeight="1" x14ac:dyDescent="0.15">
      <c r="A76" s="56" t="s">
        <v>16</v>
      </c>
      <c r="B76" s="57" t="s">
        <v>0</v>
      </c>
      <c r="C76" s="57" t="s">
        <v>1</v>
      </c>
      <c r="D76" s="57" t="s">
        <v>2</v>
      </c>
      <c r="E76" s="57" t="s">
        <v>3</v>
      </c>
      <c r="F76" s="57" t="s">
        <v>12</v>
      </c>
      <c r="G76" s="57" t="s">
        <v>13</v>
      </c>
      <c r="H76" s="57" t="s">
        <v>10</v>
      </c>
      <c r="I76" s="57" t="s">
        <v>11</v>
      </c>
      <c r="J76" s="58" t="s">
        <v>15</v>
      </c>
      <c r="K76" s="57" t="s">
        <v>4</v>
      </c>
      <c r="L76" s="59" t="s">
        <v>5</v>
      </c>
    </row>
    <row r="77" spans="1:13" ht="15.95" customHeight="1" x14ac:dyDescent="0.15">
      <c r="A77" s="62" t="s">
        <v>6</v>
      </c>
      <c r="B77" s="1">
        <v>4345</v>
      </c>
      <c r="C77" s="1">
        <v>4328</v>
      </c>
      <c r="D77" s="1">
        <v>4695</v>
      </c>
      <c r="E77" s="1">
        <f>SUM(C77:D77)</f>
        <v>9023</v>
      </c>
      <c r="F77" s="1">
        <v>4</v>
      </c>
      <c r="G77" s="1">
        <v>19</v>
      </c>
      <c r="H77" s="1">
        <v>25</v>
      </c>
      <c r="I77" s="1">
        <v>17</v>
      </c>
      <c r="J77" s="5">
        <v>-1</v>
      </c>
      <c r="K77" s="36"/>
      <c r="L77" s="39"/>
    </row>
    <row r="78" spans="1:13" ht="15.95" customHeight="1" x14ac:dyDescent="0.15">
      <c r="A78" s="62" t="s">
        <v>7</v>
      </c>
      <c r="B78" s="1">
        <v>2293</v>
      </c>
      <c r="C78" s="1">
        <v>2282</v>
      </c>
      <c r="D78" s="1">
        <v>2462</v>
      </c>
      <c r="E78" s="1">
        <f t="shared" ref="E78:E80" si="18">SUM(C78:D78)</f>
        <v>4744</v>
      </c>
      <c r="F78" s="1">
        <v>2</v>
      </c>
      <c r="G78" s="1">
        <v>13</v>
      </c>
      <c r="H78" s="1">
        <v>12</v>
      </c>
      <c r="I78" s="1">
        <v>8</v>
      </c>
      <c r="J78" s="5">
        <v>0</v>
      </c>
      <c r="K78" s="37"/>
      <c r="L78" s="40"/>
    </row>
    <row r="79" spans="1:13" ht="15.95" customHeight="1" x14ac:dyDescent="0.15">
      <c r="A79" s="62" t="s">
        <v>8</v>
      </c>
      <c r="B79" s="1">
        <v>3114</v>
      </c>
      <c r="C79" s="1">
        <v>3212</v>
      </c>
      <c r="D79" s="1">
        <v>3500</v>
      </c>
      <c r="E79" s="1">
        <f t="shared" si="18"/>
        <v>6712</v>
      </c>
      <c r="F79" s="1">
        <v>3</v>
      </c>
      <c r="G79" s="1">
        <v>14</v>
      </c>
      <c r="H79" s="1">
        <v>6</v>
      </c>
      <c r="I79" s="1">
        <v>10</v>
      </c>
      <c r="J79" s="5">
        <v>0</v>
      </c>
      <c r="K79" s="37">
        <v>9538</v>
      </c>
      <c r="L79" s="40">
        <f>(ROUND(K79/E81,4))*100</f>
        <v>39.22</v>
      </c>
    </row>
    <row r="80" spans="1:13" ht="15.95" customHeight="1" thickBot="1" x14ac:dyDescent="0.2">
      <c r="A80" s="63" t="s">
        <v>9</v>
      </c>
      <c r="B80" s="1">
        <v>1666</v>
      </c>
      <c r="C80" s="1">
        <v>1874</v>
      </c>
      <c r="D80" s="1">
        <v>1966</v>
      </c>
      <c r="E80" s="1">
        <f t="shared" si="18"/>
        <v>3840</v>
      </c>
      <c r="F80" s="1">
        <v>2</v>
      </c>
      <c r="G80" s="1">
        <v>9</v>
      </c>
      <c r="H80" s="1">
        <v>4</v>
      </c>
      <c r="I80" s="1">
        <v>5</v>
      </c>
      <c r="J80" s="5">
        <v>0</v>
      </c>
      <c r="K80" s="37"/>
      <c r="L80" s="40"/>
      <c r="M80" s="35"/>
    </row>
    <row r="81" spans="1:13" ht="15.95" customHeight="1" thickBot="1" x14ac:dyDescent="0.2">
      <c r="A81" s="64" t="s">
        <v>17</v>
      </c>
      <c r="B81" s="2">
        <f t="shared" ref="B81:J81" si="19">SUM(B77:B80)</f>
        <v>11418</v>
      </c>
      <c r="C81" s="2">
        <f t="shared" si="19"/>
        <v>11696</v>
      </c>
      <c r="D81" s="2">
        <f>SUM(D77:D80)</f>
        <v>12623</v>
      </c>
      <c r="E81" s="2">
        <f t="shared" si="19"/>
        <v>24319</v>
      </c>
      <c r="F81" s="2">
        <f t="shared" si="19"/>
        <v>11</v>
      </c>
      <c r="G81" s="2">
        <f t="shared" si="19"/>
        <v>55</v>
      </c>
      <c r="H81" s="2">
        <f t="shared" si="19"/>
        <v>47</v>
      </c>
      <c r="I81" s="2">
        <f t="shared" si="19"/>
        <v>40</v>
      </c>
      <c r="J81" s="2">
        <f t="shared" si="19"/>
        <v>-1</v>
      </c>
      <c r="K81" s="38"/>
      <c r="L81" s="41"/>
      <c r="M81" s="35"/>
    </row>
    <row r="83" spans="1:13" ht="15.95" customHeight="1" thickBot="1" x14ac:dyDescent="0.2">
      <c r="A83" t="s">
        <v>121</v>
      </c>
      <c r="L83" s="14" t="s">
        <v>14</v>
      </c>
    </row>
    <row r="84" spans="1:13" ht="15.95" customHeight="1" x14ac:dyDescent="0.15">
      <c r="A84" s="56" t="s">
        <v>61</v>
      </c>
      <c r="B84" s="57" t="s">
        <v>62</v>
      </c>
      <c r="C84" s="57" t="s">
        <v>63</v>
      </c>
      <c r="D84" s="57" t="s">
        <v>64</v>
      </c>
      <c r="E84" s="57" t="s">
        <v>65</v>
      </c>
      <c r="F84" s="57" t="s">
        <v>66</v>
      </c>
      <c r="G84" s="57" t="s">
        <v>67</v>
      </c>
      <c r="H84" s="57" t="s">
        <v>68</v>
      </c>
      <c r="I84" s="57" t="s">
        <v>69</v>
      </c>
      <c r="J84" s="58" t="s">
        <v>70</v>
      </c>
      <c r="K84" s="57" t="s">
        <v>76</v>
      </c>
      <c r="L84" s="59" t="s">
        <v>5</v>
      </c>
    </row>
    <row r="85" spans="1:13" ht="15.95" customHeight="1" x14ac:dyDescent="0.15">
      <c r="A85" s="62" t="s">
        <v>71</v>
      </c>
      <c r="B85" s="1">
        <v>4344</v>
      </c>
      <c r="C85" s="1">
        <v>4324</v>
      </c>
      <c r="D85" s="1">
        <v>4696</v>
      </c>
      <c r="E85" s="1">
        <f>SUM(C85:D85)</f>
        <v>9020</v>
      </c>
      <c r="F85" s="1">
        <v>3</v>
      </c>
      <c r="G85" s="1">
        <v>12</v>
      </c>
      <c r="H85" s="1">
        <v>17</v>
      </c>
      <c r="I85" s="1">
        <v>13</v>
      </c>
      <c r="J85" s="5">
        <v>0</v>
      </c>
      <c r="K85" s="36"/>
      <c r="L85" s="39"/>
    </row>
    <row r="86" spans="1:13" ht="15.95" customHeight="1" x14ac:dyDescent="0.15">
      <c r="A86" s="62" t="s">
        <v>72</v>
      </c>
      <c r="B86" s="1">
        <v>2289</v>
      </c>
      <c r="C86" s="1">
        <v>2277</v>
      </c>
      <c r="D86" s="1">
        <v>2449</v>
      </c>
      <c r="E86" s="1">
        <f t="shared" ref="E86:E88" si="20">SUM(C86:D86)</f>
        <v>4726</v>
      </c>
      <c r="F86" s="1">
        <v>3</v>
      </c>
      <c r="G86" s="1">
        <v>14</v>
      </c>
      <c r="H86" s="1">
        <v>6</v>
      </c>
      <c r="I86" s="1">
        <v>9</v>
      </c>
      <c r="J86" s="5">
        <v>0</v>
      </c>
      <c r="K86" s="37"/>
      <c r="L86" s="40"/>
    </row>
    <row r="87" spans="1:13" ht="15.95" customHeight="1" x14ac:dyDescent="0.15">
      <c r="A87" s="62" t="s">
        <v>73</v>
      </c>
      <c r="B87" s="1">
        <v>3118</v>
      </c>
      <c r="C87" s="1">
        <v>3207</v>
      </c>
      <c r="D87" s="1">
        <v>3499</v>
      </c>
      <c r="E87" s="1">
        <f t="shared" si="20"/>
        <v>6706</v>
      </c>
      <c r="F87" s="1">
        <v>1</v>
      </c>
      <c r="G87" s="1">
        <v>12</v>
      </c>
      <c r="H87" s="1">
        <v>15</v>
      </c>
      <c r="I87" s="1">
        <v>16</v>
      </c>
      <c r="J87" s="5">
        <v>0</v>
      </c>
      <c r="K87" s="37">
        <v>9522</v>
      </c>
      <c r="L87" s="40">
        <f>(ROUND(K87/E89,4))*100</f>
        <v>39.229999999999997</v>
      </c>
    </row>
    <row r="88" spans="1:13" ht="15.95" customHeight="1" thickBot="1" x14ac:dyDescent="0.2">
      <c r="A88" s="63" t="s">
        <v>74</v>
      </c>
      <c r="B88" s="1">
        <v>1666</v>
      </c>
      <c r="C88" s="1">
        <v>1863</v>
      </c>
      <c r="D88" s="1">
        <v>1958</v>
      </c>
      <c r="E88" s="1">
        <f t="shared" si="20"/>
        <v>3821</v>
      </c>
      <c r="F88" s="1">
        <v>0</v>
      </c>
      <c r="G88" s="1">
        <v>4</v>
      </c>
      <c r="H88" s="1">
        <v>1</v>
      </c>
      <c r="I88" s="1">
        <v>15</v>
      </c>
      <c r="J88" s="5">
        <v>3</v>
      </c>
      <c r="K88" s="37"/>
      <c r="L88" s="40"/>
      <c r="M88" s="35"/>
    </row>
    <row r="89" spans="1:13" ht="15.95" customHeight="1" thickBot="1" x14ac:dyDescent="0.2">
      <c r="A89" s="64" t="s">
        <v>75</v>
      </c>
      <c r="B89" s="2">
        <f t="shared" ref="B89:J89" si="21">SUM(B85:B88)</f>
        <v>11417</v>
      </c>
      <c r="C89" s="2">
        <f t="shared" si="21"/>
        <v>11671</v>
      </c>
      <c r="D89" s="2">
        <f t="shared" si="21"/>
        <v>12602</v>
      </c>
      <c r="E89" s="2">
        <f t="shared" si="21"/>
        <v>24273</v>
      </c>
      <c r="F89" s="2">
        <f t="shared" si="21"/>
        <v>7</v>
      </c>
      <c r="G89" s="2">
        <f t="shared" si="21"/>
        <v>42</v>
      </c>
      <c r="H89" s="2">
        <f t="shared" si="21"/>
        <v>39</v>
      </c>
      <c r="I89" s="2">
        <f t="shared" si="21"/>
        <v>53</v>
      </c>
      <c r="J89" s="2">
        <f t="shared" si="21"/>
        <v>3</v>
      </c>
      <c r="K89" s="38"/>
      <c r="L89" s="41"/>
      <c r="M89" s="35"/>
    </row>
    <row r="90" spans="1:13" ht="15.95" customHeight="1" x14ac:dyDescent="0.15"/>
    <row r="91" spans="1:13" ht="15.95" customHeight="1" thickBot="1" x14ac:dyDescent="0.2">
      <c r="A91" t="s">
        <v>122</v>
      </c>
      <c r="L91" s="14" t="s">
        <v>14</v>
      </c>
    </row>
    <row r="92" spans="1:13" ht="15.95" customHeight="1" x14ac:dyDescent="0.15">
      <c r="A92" s="56" t="s">
        <v>16</v>
      </c>
      <c r="B92" s="57" t="s">
        <v>0</v>
      </c>
      <c r="C92" s="57" t="s">
        <v>1</v>
      </c>
      <c r="D92" s="57" t="s">
        <v>2</v>
      </c>
      <c r="E92" s="57" t="s">
        <v>3</v>
      </c>
      <c r="F92" s="57" t="s">
        <v>66</v>
      </c>
      <c r="G92" s="57" t="s">
        <v>67</v>
      </c>
      <c r="H92" s="57" t="s">
        <v>10</v>
      </c>
      <c r="I92" s="57" t="s">
        <v>11</v>
      </c>
      <c r="J92" s="58" t="s">
        <v>15</v>
      </c>
      <c r="K92" s="57" t="s">
        <v>4</v>
      </c>
      <c r="L92" s="59" t="s">
        <v>5</v>
      </c>
    </row>
    <row r="93" spans="1:13" ht="15.95" customHeight="1" x14ac:dyDescent="0.15">
      <c r="A93" s="62" t="s">
        <v>6</v>
      </c>
      <c r="B93" s="1">
        <v>4282</v>
      </c>
      <c r="C93" s="1">
        <v>4230</v>
      </c>
      <c r="D93" s="1">
        <v>4641</v>
      </c>
      <c r="E93" s="1">
        <f>SUM(C93:D93)</f>
        <v>8871</v>
      </c>
      <c r="F93" s="1">
        <v>5</v>
      </c>
      <c r="G93" s="1">
        <v>15</v>
      </c>
      <c r="H93" s="1">
        <v>93</v>
      </c>
      <c r="I93" s="1">
        <v>227</v>
      </c>
      <c r="J93" s="5">
        <v>0</v>
      </c>
      <c r="K93" s="36"/>
      <c r="L93" s="39"/>
    </row>
    <row r="94" spans="1:13" ht="15.95" customHeight="1" x14ac:dyDescent="0.15">
      <c r="A94" s="62" t="s">
        <v>7</v>
      </c>
      <c r="B94" s="1">
        <v>2277</v>
      </c>
      <c r="C94" s="1">
        <v>2248</v>
      </c>
      <c r="D94" s="1">
        <v>2418</v>
      </c>
      <c r="E94" s="1">
        <f t="shared" ref="E94:E96" si="22">SUM(C94:D94)</f>
        <v>4666</v>
      </c>
      <c r="F94" s="1">
        <v>1</v>
      </c>
      <c r="G94" s="1">
        <v>13</v>
      </c>
      <c r="H94" s="1">
        <v>26</v>
      </c>
      <c r="I94" s="1">
        <v>76</v>
      </c>
      <c r="J94" s="5">
        <v>1</v>
      </c>
      <c r="K94" s="37"/>
      <c r="L94" s="40"/>
    </row>
    <row r="95" spans="1:13" ht="15.95" customHeight="1" x14ac:dyDescent="0.15">
      <c r="A95" s="62" t="s">
        <v>8</v>
      </c>
      <c r="B95" s="1">
        <v>3109</v>
      </c>
      <c r="C95" s="1">
        <v>3193</v>
      </c>
      <c r="D95" s="1">
        <v>3467</v>
      </c>
      <c r="E95" s="1">
        <f t="shared" si="22"/>
        <v>6660</v>
      </c>
      <c r="F95" s="1">
        <v>4</v>
      </c>
      <c r="G95" s="1">
        <v>13</v>
      </c>
      <c r="H95" s="1">
        <v>34</v>
      </c>
      <c r="I95" s="1">
        <v>71</v>
      </c>
      <c r="J95" s="5">
        <v>0</v>
      </c>
      <c r="K95" s="37">
        <v>9518</v>
      </c>
      <c r="L95" s="40">
        <f>(ROUND(K95/E97,4))*100</f>
        <v>39.67</v>
      </c>
    </row>
    <row r="96" spans="1:13" ht="15.95" customHeight="1" thickBot="1" x14ac:dyDescent="0.2">
      <c r="A96" s="63" t="s">
        <v>9</v>
      </c>
      <c r="B96" s="1">
        <v>1668</v>
      </c>
      <c r="C96" s="1">
        <v>1850</v>
      </c>
      <c r="D96" s="1">
        <v>1948</v>
      </c>
      <c r="E96" s="1">
        <f t="shared" si="22"/>
        <v>3798</v>
      </c>
      <c r="F96" s="1">
        <v>2</v>
      </c>
      <c r="G96" s="1">
        <v>6</v>
      </c>
      <c r="H96" s="1">
        <v>25</v>
      </c>
      <c r="I96" s="1">
        <v>48</v>
      </c>
      <c r="J96" s="5">
        <v>0</v>
      </c>
      <c r="K96" s="37"/>
      <c r="L96" s="40"/>
      <c r="M96" s="35"/>
    </row>
    <row r="97" spans="1:13" ht="15.95" customHeight="1" thickBot="1" x14ac:dyDescent="0.2">
      <c r="A97" s="64" t="s">
        <v>17</v>
      </c>
      <c r="B97" s="2">
        <f t="shared" ref="B97:J97" si="23">SUM(B93:B96)</f>
        <v>11336</v>
      </c>
      <c r="C97" s="2">
        <f t="shared" si="23"/>
        <v>11521</v>
      </c>
      <c r="D97" s="2">
        <f t="shared" si="23"/>
        <v>12474</v>
      </c>
      <c r="E97" s="2">
        <f t="shared" si="23"/>
        <v>23995</v>
      </c>
      <c r="F97" s="2">
        <f t="shared" si="23"/>
        <v>12</v>
      </c>
      <c r="G97" s="2">
        <f t="shared" si="23"/>
        <v>47</v>
      </c>
      <c r="H97" s="2">
        <f t="shared" si="23"/>
        <v>178</v>
      </c>
      <c r="I97" s="2">
        <f t="shared" si="23"/>
        <v>422</v>
      </c>
      <c r="J97" s="2">
        <f t="shared" si="23"/>
        <v>1</v>
      </c>
      <c r="K97" s="38"/>
      <c r="L97" s="41"/>
      <c r="M97" s="35"/>
    </row>
    <row r="99" spans="1:13" ht="15.95" hidden="1" customHeight="1" thickBot="1" x14ac:dyDescent="0.2">
      <c r="A99" t="s">
        <v>77</v>
      </c>
      <c r="L99" s="14" t="s">
        <v>14</v>
      </c>
    </row>
    <row r="100" spans="1:13" ht="15.95" hidden="1" customHeight="1" x14ac:dyDescent="0.15">
      <c r="A100" s="7" t="s">
        <v>16</v>
      </c>
      <c r="B100" s="8" t="s">
        <v>0</v>
      </c>
      <c r="C100" s="8" t="s">
        <v>1</v>
      </c>
      <c r="D100" s="8" t="s">
        <v>2</v>
      </c>
      <c r="E100" s="8" t="s">
        <v>3</v>
      </c>
      <c r="F100" s="8" t="s">
        <v>12</v>
      </c>
      <c r="G100" s="8" t="s">
        <v>13</v>
      </c>
      <c r="H100" s="8" t="s">
        <v>10</v>
      </c>
      <c r="I100" s="8" t="s">
        <v>11</v>
      </c>
      <c r="J100" s="9" t="s">
        <v>15</v>
      </c>
      <c r="K100" s="8" t="s">
        <v>4</v>
      </c>
      <c r="L100" s="10" t="s">
        <v>5</v>
      </c>
    </row>
    <row r="101" spans="1:13" ht="15.95" hidden="1" customHeight="1" x14ac:dyDescent="0.15">
      <c r="A101" s="11" t="s">
        <v>6</v>
      </c>
      <c r="B101" s="1"/>
      <c r="C101" s="1"/>
      <c r="D101" s="1"/>
      <c r="E101" s="1">
        <f>SUM(C101:D101)</f>
        <v>0</v>
      </c>
      <c r="F101" s="1"/>
      <c r="G101" s="1"/>
      <c r="H101" s="1"/>
      <c r="I101" s="1"/>
      <c r="J101" s="5"/>
      <c r="K101" s="36"/>
      <c r="L101" s="39"/>
    </row>
    <row r="102" spans="1:13" ht="15.95" hidden="1" customHeight="1" x14ac:dyDescent="0.15">
      <c r="A102" s="11" t="s">
        <v>7</v>
      </c>
      <c r="B102" s="1"/>
      <c r="C102" s="1"/>
      <c r="D102" s="1"/>
      <c r="E102" s="1">
        <f>SUM(C102:D102)</f>
        <v>0</v>
      </c>
      <c r="F102" s="1"/>
      <c r="G102" s="1"/>
      <c r="H102" s="1"/>
      <c r="I102" s="1"/>
      <c r="J102" s="5"/>
      <c r="K102" s="37"/>
      <c r="L102" s="40"/>
    </row>
    <row r="103" spans="1:13" ht="15.95" hidden="1" customHeight="1" x14ac:dyDescent="0.15">
      <c r="A103" s="11" t="s">
        <v>8</v>
      </c>
      <c r="B103" s="1"/>
      <c r="C103" s="1"/>
      <c r="D103" s="1"/>
      <c r="E103" s="1">
        <f>SUM(C103:D103)</f>
        <v>0</v>
      </c>
      <c r="F103" s="1"/>
      <c r="G103" s="1"/>
      <c r="H103" s="1"/>
      <c r="I103" s="1"/>
      <c r="J103" s="5"/>
      <c r="K103" s="37"/>
      <c r="L103" s="40" t="e">
        <f>(ROUND(K103/E105,4))*100</f>
        <v>#DIV/0!</v>
      </c>
    </row>
    <row r="104" spans="1:13" ht="15.95" hidden="1" customHeight="1" thickBot="1" x14ac:dyDescent="0.2">
      <c r="A104" s="12" t="s">
        <v>9</v>
      </c>
      <c r="B104" s="1"/>
      <c r="C104" s="1"/>
      <c r="D104" s="1"/>
      <c r="E104" s="1">
        <f>SUM(C104:D104)</f>
        <v>0</v>
      </c>
      <c r="F104" s="1"/>
      <c r="G104" s="1"/>
      <c r="H104" s="1"/>
      <c r="I104" s="1"/>
      <c r="J104" s="5"/>
      <c r="K104" s="37"/>
      <c r="L104" s="40"/>
    </row>
    <row r="105" spans="1:13" ht="15.95" hidden="1" customHeight="1" thickBot="1" x14ac:dyDescent="0.2">
      <c r="A105" s="13" t="s">
        <v>17</v>
      </c>
      <c r="B105" s="2">
        <f t="shared" ref="B105:J105" si="24">SUM(B101:B104)</f>
        <v>0</v>
      </c>
      <c r="C105" s="2">
        <f t="shared" si="24"/>
        <v>0</v>
      </c>
      <c r="D105" s="2">
        <f t="shared" si="24"/>
        <v>0</v>
      </c>
      <c r="E105" s="2">
        <f t="shared" si="24"/>
        <v>0</v>
      </c>
      <c r="F105" s="2">
        <f t="shared" si="24"/>
        <v>0</v>
      </c>
      <c r="G105" s="2">
        <f t="shared" si="24"/>
        <v>0</v>
      </c>
      <c r="H105" s="2">
        <f t="shared" si="24"/>
        <v>0</v>
      </c>
      <c r="I105" s="2">
        <f t="shared" si="24"/>
        <v>0</v>
      </c>
      <c r="J105" s="2">
        <f t="shared" si="24"/>
        <v>0</v>
      </c>
      <c r="K105" s="38"/>
      <c r="L105" s="41"/>
    </row>
  </sheetData>
  <phoneticPr fontId="2"/>
  <conditionalFormatting sqref="M17 M9 M25 M33 M41 M49 M105 M57 M65 M73 M81 M89 M97">
    <cfRule type="cellIs" dxfId="0" priority="1" stopIfTrue="1" operator="equal">
      <formula>"エラー"</formula>
    </cfRule>
  </conditionalFormatting>
  <pageMargins left="0.78740157480314965" right="0.2" top="0.71" bottom="0.18" header="0.16" footer="0.17"/>
  <pageSetup paperSize="9" scale="97" orientation="portrait" horizontalDpi="300" verticalDpi="300" r:id="rId1"/>
  <headerFooter alignWithMargins="0"/>
  <rowBreaks count="2" manualBreakCount="2">
    <brk id="50" max="11" man="1"/>
    <brk id="10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転入・転出超過</vt:lpstr>
      <vt:lpstr>R6年度 </vt:lpstr>
      <vt:lpstr>R５年度</vt:lpstr>
      <vt:lpstr>'R５年度'!Print_Area</vt:lpstr>
      <vt:lpstr>'R6年度 '!Print_Area</vt:lpstr>
    </vt:vector>
  </TitlesOfParts>
  <Company>合併協議会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合併協議会</dc:creator>
  <cp:lastModifiedBy>user</cp:lastModifiedBy>
  <cp:lastPrinted>2025-04-14T08:13:56Z</cp:lastPrinted>
  <dcterms:created xsi:type="dcterms:W3CDTF">2005-07-19T23:36:01Z</dcterms:created>
  <dcterms:modified xsi:type="dcterms:W3CDTF">2025-04-14T08:15:20Z</dcterms:modified>
</cp:coreProperties>
</file>